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0" yWindow="0" windowWidth="28800" windowHeight="12015"/>
  </bookViews>
  <sheets>
    <sheet name="Wydruk" sheetId="1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4" i="15" l="1"/>
  <c r="BB28" i="15"/>
  <c r="BB24" i="15"/>
  <c r="BB20" i="15"/>
  <c r="BB16" i="15"/>
  <c r="BB11" i="15"/>
  <c r="AZ44" i="15" l="1"/>
  <c r="AZ42" i="15"/>
  <c r="AK42" i="15"/>
  <c r="AJ42" i="15"/>
  <c r="AI42" i="15"/>
  <c r="W42" i="15"/>
  <c r="O42" i="15"/>
  <c r="B42" i="15"/>
  <c r="AZ41" i="15"/>
  <c r="AK41" i="15"/>
  <c r="AJ41" i="15"/>
  <c r="AI41" i="15"/>
  <c r="W41" i="15"/>
  <c r="O41" i="15"/>
  <c r="B41" i="15"/>
  <c r="AZ40" i="15"/>
  <c r="AK40" i="15"/>
  <c r="AJ40" i="15"/>
  <c r="AI40" i="15"/>
  <c r="W40" i="15"/>
  <c r="O40" i="15"/>
  <c r="B40" i="15"/>
  <c r="AZ39" i="15"/>
  <c r="AK39" i="15"/>
  <c r="AJ39" i="15"/>
  <c r="AI39" i="15"/>
  <c r="W39" i="15"/>
  <c r="O39" i="15"/>
  <c r="B39" i="15"/>
  <c r="AZ38" i="15"/>
  <c r="AK38" i="15"/>
  <c r="AJ38" i="15"/>
  <c r="AI38" i="15"/>
  <c r="W38" i="15"/>
  <c r="O38" i="15"/>
  <c r="B38" i="15"/>
  <c r="AZ37" i="15"/>
  <c r="AK37" i="15"/>
  <c r="AJ37" i="15"/>
  <c r="AI37" i="15"/>
  <c r="W37" i="15"/>
  <c r="O37" i="15"/>
  <c r="B37" i="15"/>
  <c r="AZ36" i="15"/>
  <c r="AK36" i="15"/>
  <c r="AJ36" i="15"/>
  <c r="AI36" i="15"/>
  <c r="W36" i="15"/>
  <c r="O36" i="15"/>
  <c r="B36" i="15"/>
  <c r="AZ35" i="15"/>
  <c r="AK35" i="15"/>
  <c r="AJ35" i="15"/>
  <c r="AI35" i="15"/>
  <c r="W35" i="15"/>
  <c r="O35" i="15"/>
  <c r="B35" i="15"/>
  <c r="AZ34" i="15"/>
  <c r="B34" i="15"/>
  <c r="AZ33" i="15"/>
  <c r="AK33" i="15"/>
  <c r="AJ33" i="15"/>
  <c r="AI33" i="15"/>
  <c r="W33" i="15"/>
  <c r="O33" i="15"/>
  <c r="B33" i="15"/>
  <c r="AZ32" i="15"/>
  <c r="AK32" i="15"/>
  <c r="AJ32" i="15"/>
  <c r="AI32" i="15"/>
  <c r="W32" i="15"/>
  <c r="O32" i="15"/>
  <c r="B32" i="15"/>
  <c r="AZ31" i="15"/>
  <c r="AK31" i="15"/>
  <c r="AJ31" i="15"/>
  <c r="AI31" i="15"/>
  <c r="W31" i="15"/>
  <c r="O31" i="15"/>
  <c r="B31" i="15"/>
  <c r="AZ30" i="15"/>
  <c r="AK30" i="15"/>
  <c r="AJ30" i="15"/>
  <c r="AI30" i="15"/>
  <c r="W30" i="15"/>
  <c r="O30" i="15"/>
  <c r="B30" i="15"/>
  <c r="AZ29" i="15"/>
  <c r="AK29" i="15"/>
  <c r="AJ29" i="15"/>
  <c r="AI29" i="15"/>
  <c r="W29" i="15"/>
  <c r="O29" i="15"/>
  <c r="B29" i="15"/>
  <c r="AZ28" i="15"/>
  <c r="B28" i="15"/>
  <c r="AZ27" i="15"/>
  <c r="AK27" i="15"/>
  <c r="AJ27" i="15"/>
  <c r="AI27" i="15"/>
  <c r="W27" i="15"/>
  <c r="O27" i="15"/>
  <c r="B27" i="15"/>
  <c r="AZ26" i="15"/>
  <c r="AK26" i="15"/>
  <c r="AJ26" i="15"/>
  <c r="AI26" i="15"/>
  <c r="W26" i="15"/>
  <c r="O26" i="15"/>
  <c r="B26" i="15"/>
  <c r="AZ25" i="15"/>
  <c r="AJ25" i="15"/>
  <c r="AI25" i="15"/>
  <c r="W25" i="15"/>
  <c r="O25" i="15"/>
  <c r="B25" i="15"/>
  <c r="AZ24" i="15"/>
  <c r="B24" i="15"/>
  <c r="AZ23" i="15"/>
  <c r="AK23" i="15"/>
  <c r="AJ23" i="15"/>
  <c r="AI23" i="15"/>
  <c r="W23" i="15"/>
  <c r="O23" i="15"/>
  <c r="B23" i="15"/>
  <c r="AZ22" i="15"/>
  <c r="AK22" i="15"/>
  <c r="AJ22" i="15"/>
  <c r="AI22" i="15"/>
  <c r="W22" i="15"/>
  <c r="O22" i="15"/>
  <c r="B22" i="15"/>
  <c r="AZ21" i="15"/>
  <c r="AJ21" i="15"/>
  <c r="AI21" i="15"/>
  <c r="W21" i="15"/>
  <c r="O21" i="15"/>
  <c r="B21" i="15"/>
  <c r="AZ20" i="15"/>
  <c r="B20" i="15"/>
  <c r="AZ19" i="15"/>
  <c r="AK19" i="15"/>
  <c r="AJ19" i="15"/>
  <c r="AI19" i="15"/>
  <c r="W19" i="15"/>
  <c r="O19" i="15"/>
  <c r="B19" i="15"/>
  <c r="AZ18" i="15"/>
  <c r="AK18" i="15"/>
  <c r="AJ18" i="15"/>
  <c r="AI18" i="15"/>
  <c r="W18" i="15"/>
  <c r="O18" i="15"/>
  <c r="B18" i="15"/>
  <c r="AZ17" i="15"/>
  <c r="AK17" i="15"/>
  <c r="AJ17" i="15"/>
  <c r="AI17" i="15"/>
  <c r="W17" i="15"/>
  <c r="O17" i="15"/>
  <c r="B17" i="15"/>
  <c r="AZ16" i="15"/>
  <c r="B16" i="15"/>
  <c r="AZ15" i="15"/>
  <c r="AK15" i="15"/>
  <c r="AJ15" i="15"/>
  <c r="AI15" i="15"/>
  <c r="W15" i="15"/>
  <c r="O15" i="15"/>
  <c r="B15" i="15"/>
  <c r="AZ14" i="15"/>
  <c r="AK14" i="15"/>
  <c r="AJ14" i="15"/>
  <c r="AI14" i="15"/>
  <c r="W14" i="15"/>
  <c r="O14" i="15"/>
  <c r="B14" i="15"/>
  <c r="AZ13" i="15"/>
  <c r="AK13" i="15"/>
  <c r="AJ13" i="15"/>
  <c r="AI13" i="15"/>
  <c r="W13" i="15"/>
  <c r="O13" i="15"/>
  <c r="B13" i="15"/>
  <c r="AZ12" i="15"/>
  <c r="AK12" i="15"/>
  <c r="AJ12" i="15"/>
  <c r="AI12" i="15"/>
  <c r="W12" i="15"/>
  <c r="O12" i="15"/>
  <c r="B12" i="15"/>
  <c r="AZ11" i="15"/>
  <c r="B11" i="15"/>
  <c r="BD10" i="15"/>
  <c r="BC10" i="15"/>
  <c r="BB10" i="15"/>
  <c r="W10" i="15"/>
  <c r="AU2" i="15"/>
  <c r="AT2" i="15"/>
  <c r="AS2" i="15"/>
  <c r="AR2" i="15"/>
  <c r="AQ2" i="15"/>
  <c r="AP2" i="15"/>
  <c r="AO2" i="15"/>
  <c r="AN2" i="15"/>
  <c r="AM2" i="15"/>
  <c r="AL2" i="15"/>
  <c r="N2" i="15"/>
  <c r="M2" i="15"/>
  <c r="L2" i="15"/>
  <c r="K2" i="15"/>
  <c r="J2" i="15"/>
  <c r="I2" i="15"/>
  <c r="H2" i="15"/>
  <c r="BF3" i="15"/>
</calcChain>
</file>

<file path=xl/sharedStrings.xml><?xml version="1.0" encoding="utf-8"?>
<sst xmlns="http://schemas.openxmlformats.org/spreadsheetml/2006/main" count="233" uniqueCount="46">
  <si>
    <t>HiddenColumnMark</t>
  </si>
  <si>
    <t>RAZEM NA ZESTAWIENIU</t>
  </si>
  <si>
    <t>Dokumenty za okres od: 01.01.2024 do: 31.12.2024</t>
  </si>
  <si>
    <t>Data wydruku: 09.10.2025</t>
  </si>
  <si>
    <t>Brak danych spełniających kryteria zestawienia.</t>
  </si>
  <si>
    <t>Procentowe wykonanie</t>
  </si>
  <si>
    <t>Pozostało</t>
  </si>
  <si>
    <t>Zaangażowanie</t>
  </si>
  <si>
    <t>Inne</t>
  </si>
  <si>
    <t>Wykonanie z dok. źródłowych bez PK</t>
  </si>
  <si>
    <t>Wykonanie z dok. księgowych</t>
  </si>
  <si>
    <t xml:space="preserve">W tym z tego dokumentu: </t>
  </si>
  <si>
    <t>Zestawienie z realizacji planu</t>
  </si>
  <si>
    <t>Pozycja paragrafu</t>
  </si>
  <si>
    <t>Paragraf</t>
  </si>
  <si>
    <t>Grupa paragrafów</t>
  </si>
  <si>
    <t>Dział</t>
  </si>
  <si>
    <t>Typ</t>
  </si>
  <si>
    <t>Rozdział</t>
  </si>
  <si>
    <t>Pozostałe atrybuty sprawozdawcze</t>
  </si>
  <si>
    <t/>
  </si>
  <si>
    <t>Jednostka: P1</t>
  </si>
  <si>
    <t>801</t>
  </si>
  <si>
    <t>80104</t>
  </si>
  <si>
    <t>W</t>
  </si>
  <si>
    <t>4210</t>
  </si>
  <si>
    <t>Plan § 421</t>
  </si>
  <si>
    <t>4260</t>
  </si>
  <si>
    <t>Energia cieplna</t>
  </si>
  <si>
    <t>Energia elektryczna</t>
  </si>
  <si>
    <t>Gaz</t>
  </si>
  <si>
    <t>Woda</t>
  </si>
  <si>
    <t>Jednostka: P3</t>
  </si>
  <si>
    <t>Jednostka: PSP Biała</t>
  </si>
  <si>
    <t>80101</t>
  </si>
  <si>
    <t>Jednostka: PSP Momoty</t>
  </si>
  <si>
    <t>Jednostka: ZOSiP</t>
  </si>
  <si>
    <t>750</t>
  </si>
  <si>
    <t>75085</t>
  </si>
  <si>
    <t>ZOSIP</t>
  </si>
  <si>
    <t>Kotłownia</t>
  </si>
  <si>
    <t>4270</t>
  </si>
  <si>
    <t>Plan § 427</t>
  </si>
  <si>
    <t>Jednostka: ZSP Janów</t>
  </si>
  <si>
    <t>80148</t>
  </si>
  <si>
    <t>olej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</si>
</sst>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1499679555650502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0" tint="-4.9958800012207406E-2"/>
      <name val="Calibri"/>
      <family val="2"/>
      <scheme val="minor"/>
    </font>
    <font>
      <sz val="9"/>
      <color theme="0" tint="-4.9958800012207406E-2"/>
      <name val="Calibri"/>
      <family val="2"/>
      <scheme val="minor"/>
    </font>
    <font>
      <sz val="11"/>
      <color theme="0" tint="-4.9958800012207406E-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9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49" fontId="1" fillId="0" borderId="1" xfId="2" applyNumberFormat="1" applyFont="1" applyBorder="1" applyAlignment="1">
      <alignment horizontal="left" vertical="top" wrapText="1"/>
    </xf>
    <xf numFmtId="0" fontId="8" fillId="0" borderId="0" xfId="0" applyFont="1"/>
    <xf numFmtId="49" fontId="8" fillId="0" borderId="0" xfId="2" applyNumberFormat="1" applyFont="1" applyAlignment="1">
      <alignment vertical="top"/>
    </xf>
    <xf numFmtId="2" fontId="8" fillId="0" borderId="0" xfId="2" applyNumberFormat="1" applyFont="1" applyAlignment="1">
      <alignment vertical="top" wrapText="1"/>
    </xf>
    <xf numFmtId="0" fontId="9" fillId="0" borderId="0" xfId="0" applyFont="1"/>
    <xf numFmtId="4" fontId="3" fillId="2" borderId="1" xfId="2" applyNumberFormat="1" applyFont="1" applyFill="1" applyBorder="1" applyAlignment="1">
      <alignment horizontal="right" vertical="center" shrinkToFit="1"/>
    </xf>
    <xf numFmtId="4" fontId="1" fillId="0" borderId="1" xfId="2" applyNumberFormat="1" applyFont="1" applyBorder="1" applyAlignment="1">
      <alignment horizontal="right" vertical="top" shrinkToFit="1"/>
    </xf>
    <xf numFmtId="2" fontId="1" fillId="3" borderId="1" xfId="2" applyNumberFormat="1" applyFont="1" applyFill="1" applyBorder="1" applyAlignment="1">
      <alignment horizontal="center" vertical="center" wrapText="1"/>
    </xf>
    <xf numFmtId="2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0" xfId="0" applyFont="1"/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top" wrapText="1"/>
    </xf>
    <xf numFmtId="4" fontId="3" fillId="0" borderId="0" xfId="2" applyNumberFormat="1" applyFont="1" applyAlignment="1">
      <alignment horizontal="right" vertical="center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4" fontId="1" fillId="2" borderId="1" xfId="2" applyNumberFormat="1" applyFont="1" applyFill="1" applyBorder="1" applyAlignment="1">
      <alignment vertical="top" shrinkToFit="1"/>
    </xf>
    <xf numFmtId="4" fontId="1" fillId="0" borderId="1" xfId="2" applyNumberFormat="1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2" fontId="8" fillId="0" borderId="0" xfId="2" applyNumberFormat="1" applyFont="1" applyAlignment="1">
      <alignment vertical="top" shrinkToFit="1"/>
    </xf>
    <xf numFmtId="4" fontId="3" fillId="0" borderId="1" xfId="2" applyNumberFormat="1" applyFont="1" applyBorder="1" applyAlignment="1">
      <alignment horizontal="right" vertical="center" shrinkToFit="1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 2" xfId="2"/>
    <cellStyle name="Normal 3" xfId="1"/>
    <cellStyle name="Normalny" xfId="0" builtinId="0"/>
  </cellStyles>
  <dxfs count="2">
    <dxf>
      <font>
        <b/>
        <i val="0"/>
      </font>
      <fill>
        <patternFill>
          <bgColor theme="0"/>
        </patternFill>
      </fill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4"/>
  <sheetViews>
    <sheetView showGridLines="0" tabSelected="1" topLeftCell="A8" workbookViewId="0">
      <selection activeCell="BB35" sqref="BB35"/>
    </sheetView>
  </sheetViews>
  <sheetFormatPr defaultRowHeight="15" x14ac:dyDescent="0.25"/>
  <cols>
    <col min="1" max="1" width="2.28515625" customWidth="1"/>
    <col min="2" max="7" width="1.28515625" customWidth="1"/>
    <col min="8" max="14" width="0" hidden="1" customWidth="1"/>
    <col min="15" max="34" width="1.28515625" customWidth="1"/>
    <col min="35" max="35" width="0" hidden="1" customWidth="1"/>
    <col min="36" max="36" width="15.5703125" customWidth="1"/>
    <col min="37" max="37" width="29.28515625" customWidth="1"/>
    <col min="38" max="53" width="0" hidden="1" customWidth="1"/>
    <col min="54" max="54" width="35.85546875" customWidth="1"/>
    <col min="55" max="70" width="0" hidden="1" customWidth="1"/>
  </cols>
  <sheetData>
    <row r="1" spans="1:81" ht="15" customHeight="1" x14ac:dyDescent="0.25"/>
    <row r="2" spans="1:81" hidden="1" x14ac:dyDescent="0.25">
      <c r="H2" s="14" t="str">
        <f>IF(ISBLANK(CC2),"HiddenColumnMark",CC2)</f>
        <v>HiddenColumnMark</v>
      </c>
      <c r="I2" s="14" t="str">
        <f>IF(ISBLANK(CC2),"HiddenColumnMark",CC2)</f>
        <v>HiddenColumnMark</v>
      </c>
      <c r="J2" s="14" t="str">
        <f>IF(ISBLANK(CC2),"HiddenColumnMark",CC2)</f>
        <v>HiddenColumnMark</v>
      </c>
      <c r="K2" s="14" t="str">
        <f>IF(ISBLANK(CC2),"HiddenColumnMark",CC2)</f>
        <v>HiddenColumnMark</v>
      </c>
      <c r="L2" s="14" t="str">
        <f>IF(ISBLANK(CC2),"HiddenColumnMark",CC2)</f>
        <v>HiddenColumnMark</v>
      </c>
      <c r="M2" s="14" t="str">
        <f>IF(ISBLANK(CC2),"HiddenColumnMark",CC2)</f>
        <v>HiddenColumnMark</v>
      </c>
      <c r="N2" s="14" t="str">
        <f>IF(ISBLANK(CC2),"HiddenColumnMark",CC2)</f>
        <v>HiddenColumnMark</v>
      </c>
      <c r="R2" s="14"/>
      <c r="S2" s="14"/>
      <c r="T2" s="14"/>
      <c r="U2" s="14"/>
      <c r="V2" s="14"/>
      <c r="W2" s="14"/>
      <c r="X2" s="14"/>
      <c r="AC2" s="5"/>
      <c r="AD2" s="5"/>
      <c r="AE2" s="5"/>
      <c r="AF2" s="5"/>
      <c r="AG2" s="5"/>
      <c r="AH2" s="5"/>
      <c r="AI2" s="5" t="s">
        <v>0</v>
      </c>
      <c r="AJ2" s="14"/>
      <c r="AK2" s="14"/>
      <c r="AL2" s="14" t="str">
        <f t="shared" ref="AL2:AU2" si="0">IF(ISBLANK(BS2),"HiddenColumnMark",BS2)</f>
        <v>HiddenColumnMark</v>
      </c>
      <c r="AM2" s="14" t="str">
        <f t="shared" si="0"/>
        <v>HiddenColumnMark</v>
      </c>
      <c r="AN2" s="14" t="str">
        <f t="shared" si="0"/>
        <v>HiddenColumnMark</v>
      </c>
      <c r="AO2" s="14" t="str">
        <f t="shared" si="0"/>
        <v>HiddenColumnMark</v>
      </c>
      <c r="AP2" s="14" t="str">
        <f t="shared" si="0"/>
        <v>HiddenColumnMark</v>
      </c>
      <c r="AQ2" s="14" t="str">
        <f t="shared" si="0"/>
        <v>HiddenColumnMark</v>
      </c>
      <c r="AR2" s="14" t="str">
        <f t="shared" si="0"/>
        <v>HiddenColumnMark</v>
      </c>
      <c r="AS2" s="14" t="str">
        <f t="shared" si="0"/>
        <v>HiddenColumnMark</v>
      </c>
      <c r="AT2" s="14" t="str">
        <f t="shared" si="0"/>
        <v>HiddenColumnMark</v>
      </c>
      <c r="AU2" s="14" t="str">
        <f t="shared" si="0"/>
        <v>HiddenColumnMark</v>
      </c>
      <c r="AV2" s="14" t="s">
        <v>0</v>
      </c>
      <c r="AW2" s="5" t="s">
        <v>0</v>
      </c>
      <c r="AX2" s="5" t="s">
        <v>0</v>
      </c>
      <c r="AY2" s="5" t="s">
        <v>0</v>
      </c>
      <c r="AZ2" s="5" t="s">
        <v>0</v>
      </c>
      <c r="BA2" s="5" t="s">
        <v>0</v>
      </c>
      <c r="BB2" s="5"/>
      <c r="BC2" s="5" t="s">
        <v>0</v>
      </c>
      <c r="BD2" s="5" t="s">
        <v>0</v>
      </c>
      <c r="BE2" s="5" t="s">
        <v>0</v>
      </c>
      <c r="BF2" s="5" t="s">
        <v>0</v>
      </c>
      <c r="BG2" s="5" t="s">
        <v>0</v>
      </c>
      <c r="BH2" s="5" t="s">
        <v>0</v>
      </c>
      <c r="BI2" s="14" t="s">
        <v>0</v>
      </c>
      <c r="BJ2" s="14" t="s">
        <v>0</v>
      </c>
      <c r="BK2" s="14" t="s">
        <v>0</v>
      </c>
      <c r="BL2" s="14" t="s">
        <v>0</v>
      </c>
      <c r="BM2" s="14" t="s">
        <v>0</v>
      </c>
      <c r="BN2" s="14" t="s">
        <v>0</v>
      </c>
      <c r="BO2" s="14" t="s">
        <v>0</v>
      </c>
      <c r="BP2" s="14" t="s">
        <v>0</v>
      </c>
      <c r="BQ2" s="14" t="s">
        <v>0</v>
      </c>
      <c r="BR2" s="14" t="s">
        <v>0</v>
      </c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</row>
    <row r="3" spans="1:81" ht="15" customHeight="1" x14ac:dyDescent="0.25">
      <c r="A3" s="1"/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F3" s="8" t="e">
        <f ca="1">MBK($BQ:$BQ)</f>
        <v>#NAME?</v>
      </c>
      <c r="BG3" s="8"/>
      <c r="BH3" s="8"/>
    </row>
    <row r="4" spans="1:81" ht="21" customHeight="1" x14ac:dyDescent="0.35">
      <c r="A4" s="2"/>
      <c r="B4" s="35" t="s">
        <v>12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F4" s="21">
        <v>4</v>
      </c>
      <c r="BG4" s="8"/>
      <c r="BH4" s="8"/>
    </row>
    <row r="5" spans="1:81" ht="15" customHeight="1" x14ac:dyDescent="0.25">
      <c r="A5" s="3"/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F5" s="8"/>
      <c r="BG5" s="8"/>
      <c r="BH5" s="8"/>
    </row>
    <row r="6" spans="1:81" ht="15.75" customHeight="1" x14ac:dyDescent="0.25">
      <c r="A6" s="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F6" s="8"/>
      <c r="BG6" s="8"/>
      <c r="BH6" s="8"/>
    </row>
    <row r="7" spans="1:81" hidden="1" x14ac:dyDescent="0.25"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81" ht="15" customHeight="1" x14ac:dyDescent="0.25"/>
    <row r="9" spans="1:81" ht="15" hidden="1" customHeight="1" x14ac:dyDescent="0.25">
      <c r="B9" s="29" t="s">
        <v>20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</row>
    <row r="10" spans="1:81" ht="51" customHeight="1" x14ac:dyDescent="0.25">
      <c r="B10" s="30" t="s">
        <v>17</v>
      </c>
      <c r="C10" s="31"/>
      <c r="D10" s="31"/>
      <c r="E10" s="31"/>
      <c r="F10" s="31"/>
      <c r="G10" s="30"/>
      <c r="H10" s="30"/>
      <c r="I10" s="31"/>
      <c r="J10" s="31"/>
      <c r="K10" s="31"/>
      <c r="L10" s="31"/>
      <c r="M10" s="31"/>
      <c r="N10" s="32"/>
      <c r="O10" s="30" t="s">
        <v>16</v>
      </c>
      <c r="P10" s="31"/>
      <c r="Q10" s="31"/>
      <c r="R10" s="31"/>
      <c r="S10" s="31"/>
      <c r="T10" s="31"/>
      <c r="U10" s="31"/>
      <c r="V10" s="32"/>
      <c r="W10" s="30" t="str">
        <f>IF(ISBLANK(BK10),"&lt;MergeCellMark&gt;",BK10)</f>
        <v>Rozdział</v>
      </c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2"/>
      <c r="AI10" s="15" t="s">
        <v>15</v>
      </c>
      <c r="AJ10" s="13" t="s">
        <v>14</v>
      </c>
      <c r="AK10" s="15" t="s">
        <v>13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 t="s">
        <v>19</v>
      </c>
      <c r="AW10" s="11" t="s">
        <v>10</v>
      </c>
      <c r="AX10" s="11" t="s">
        <v>9</v>
      </c>
      <c r="AY10" s="11" t="s">
        <v>11</v>
      </c>
      <c r="AZ10" s="11" t="s">
        <v>5</v>
      </c>
      <c r="BA10" s="12" t="s">
        <v>6</v>
      </c>
      <c r="BB10" s="11" t="str">
        <f>IF(BH10=0,"Wydatki/Dochody",IF(BH10=1,"Dochody","Wydatki"))</f>
        <v>Wydatki/Dochody</v>
      </c>
      <c r="BC10" s="11" t="str">
        <f>IF(BH10=0,"Koszty/Przychody",IF(BH10=1,"Przychody","Koszty"))</f>
        <v>Koszty/Przychody</v>
      </c>
      <c r="BD10" s="13" t="str">
        <f>IF(BH10=0,"Zobowiązania /Należności",IF(BH10=1,"Należności","Zobowiązania"))</f>
        <v>Zobowiązania /Należności</v>
      </c>
      <c r="BE10" s="13" t="s">
        <v>7</v>
      </c>
      <c r="BF10" s="13" t="s">
        <v>8</v>
      </c>
      <c r="BG10" s="5"/>
      <c r="BH10" s="22">
        <v>0</v>
      </c>
      <c r="BI10" s="22">
        <v>1</v>
      </c>
      <c r="BJ10" s="5"/>
      <c r="BK10" s="5" t="s">
        <v>18</v>
      </c>
    </row>
    <row r="11" spans="1:81" ht="15" customHeight="1" x14ac:dyDescent="0.25">
      <c r="B11" s="34" t="str">
        <f t="shared" ref="B11:B19" si="1">IF(BG11=0,IF(ISBLANK(BH11)=TRUE,"",BH11),IF(BG11=999,IF(ISBLANK(BR11)=TRUE,"",BR11),"&lt;MergeCellMark&gt;"))</f>
        <v>Jednostka: P1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23">
        <v>2497118.41</v>
      </c>
      <c r="AX11" s="23">
        <v>0</v>
      </c>
      <c r="AY11" s="23">
        <v>0</v>
      </c>
      <c r="AZ11" s="10" t="str">
        <f t="shared" ref="AZ11:AZ19" si="2">IF(ISBLANK(BJ11)=TRUE,"",TEXT(ROUND(BJ11/100,4),"0,00%"))</f>
        <v>92,87%</v>
      </c>
      <c r="BA11" s="24">
        <v>191791.59</v>
      </c>
      <c r="BB11" s="24">
        <f>SUM(BB12:BB15)</f>
        <v>105004.01000000001</v>
      </c>
      <c r="BC11" s="24">
        <v>0</v>
      </c>
      <c r="BD11" s="24">
        <v>0</v>
      </c>
      <c r="BE11" s="24">
        <v>0</v>
      </c>
      <c r="BF11" s="24">
        <v>0</v>
      </c>
      <c r="BG11" s="25">
        <v>0</v>
      </c>
      <c r="BH11" s="6" t="s">
        <v>21</v>
      </c>
      <c r="BI11" s="26">
        <v>2688910</v>
      </c>
      <c r="BJ11" s="26">
        <v>92.867310917806847</v>
      </c>
      <c r="BK11" s="5"/>
      <c r="BL11" s="14"/>
      <c r="BM11" s="19"/>
      <c r="BN11" s="19"/>
      <c r="BO11" s="14"/>
      <c r="BP11" s="14" t="b">
        <v>1</v>
      </c>
      <c r="BQ11" s="14"/>
      <c r="BR11" s="20"/>
      <c r="BS11" s="14"/>
      <c r="BT11" s="14"/>
    </row>
    <row r="12" spans="1:81" ht="15" customHeight="1" x14ac:dyDescent="0.25">
      <c r="B12" s="34" t="str">
        <f t="shared" si="1"/>
        <v>W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 t="str">
        <f>IF(BG12=IF(ISBLANK(BJ10),6,10),BH12,IF(ISBLANK(BK12)=TRUE,"&lt;MergeCellMark&gt;",BK12))</f>
        <v>801</v>
      </c>
      <c r="P12" s="34"/>
      <c r="Q12" s="34"/>
      <c r="R12" s="34"/>
      <c r="S12" s="34"/>
      <c r="T12" s="34"/>
      <c r="U12" s="34"/>
      <c r="V12" s="34"/>
      <c r="W12" s="34" t="str">
        <f>IF(BG12=14,BH12,IF(OR(ISBLANK(BL12),ISBLANK(BK10)),"&lt;MergeCellMark&gt;",BL12))</f>
        <v>80104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4" t="str">
        <f>IF(BG12&lt;BI10,"&lt;MergeCellMark&gt;",IF(ISBLANK(BM12)=TRUE,"",BM12))</f>
        <v/>
      </c>
      <c r="AJ12" s="16" t="str">
        <f>IF(BG12&lt;BI10,"&lt;MergeCellMark&gt;",IF(ISBLANK(BN12)=TRUE,"",BN12))</f>
        <v>4260</v>
      </c>
      <c r="AK12" s="16" t="str">
        <f>IF(BG12&lt;BI10,"&lt;MergeCellMark&gt;",IF(ISBLANK(BO12)=TRUE,"",BO12))</f>
        <v>Energia cieplna</v>
      </c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 t="s">
        <v>20</v>
      </c>
      <c r="AW12" s="23">
        <v>67781.600000000006</v>
      </c>
      <c r="AX12" s="23">
        <v>0</v>
      </c>
      <c r="AY12" s="23">
        <v>0</v>
      </c>
      <c r="AZ12" s="10" t="str">
        <f t="shared" si="2"/>
        <v>0,00%</v>
      </c>
      <c r="BA12" s="24">
        <v>0</v>
      </c>
      <c r="BB12" s="24">
        <v>67781.600000000006</v>
      </c>
      <c r="BC12" s="24">
        <v>0</v>
      </c>
      <c r="BD12" s="24">
        <v>0</v>
      </c>
      <c r="BE12" s="24">
        <v>0</v>
      </c>
      <c r="BF12" s="24">
        <v>0</v>
      </c>
      <c r="BG12" s="25">
        <v>999</v>
      </c>
      <c r="BH12" s="6" t="s">
        <v>24</v>
      </c>
      <c r="BI12" s="7"/>
      <c r="BJ12" s="26">
        <v>0</v>
      </c>
      <c r="BK12" s="5" t="s">
        <v>22</v>
      </c>
      <c r="BL12" s="14" t="s">
        <v>23</v>
      </c>
      <c r="BM12" s="19"/>
      <c r="BN12" s="19" t="s">
        <v>27</v>
      </c>
      <c r="BO12" s="14" t="s">
        <v>28</v>
      </c>
      <c r="BP12" s="14" t="b">
        <v>0</v>
      </c>
      <c r="BQ12" s="14"/>
      <c r="BR12" s="20" t="s">
        <v>24</v>
      </c>
      <c r="BS12" s="14"/>
      <c r="BT12" s="14"/>
    </row>
    <row r="13" spans="1:81" ht="15" customHeight="1" x14ac:dyDescent="0.25">
      <c r="B13" s="34" t="str">
        <f t="shared" si="1"/>
        <v>W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 t="str">
        <f>IF(BG13=IF(ISBLANK(BJ10),6,10),BH13,IF(ISBLANK(BK13)=TRUE,"&lt;MergeCellMark&gt;",BK13))</f>
        <v>801</v>
      </c>
      <c r="P13" s="34"/>
      <c r="Q13" s="34"/>
      <c r="R13" s="34"/>
      <c r="S13" s="34"/>
      <c r="T13" s="34"/>
      <c r="U13" s="34"/>
      <c r="V13" s="34"/>
      <c r="W13" s="34" t="str">
        <f>IF(BG13=14,BH13,IF(OR(ISBLANK(BL13),ISBLANK(BK10)),"&lt;MergeCellMark&gt;",BL13))</f>
        <v>80104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4" t="str">
        <f>IF(BG13&lt;BI10,"&lt;MergeCellMark&gt;",IF(ISBLANK(BM13)=TRUE,"",BM13))</f>
        <v/>
      </c>
      <c r="AJ13" s="16" t="str">
        <f>IF(BG13&lt;BI10,"&lt;MergeCellMark&gt;",IF(ISBLANK(BN13)=TRUE,"",BN13))</f>
        <v>4260</v>
      </c>
      <c r="AK13" s="16" t="str">
        <f>IF(BG13&lt;BI10,"&lt;MergeCellMark&gt;",IF(ISBLANK(BO13)=TRUE,"",BO13))</f>
        <v>Energia elektryczna</v>
      </c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 t="s">
        <v>20</v>
      </c>
      <c r="AW13" s="23">
        <v>17892</v>
      </c>
      <c r="AX13" s="23">
        <v>0</v>
      </c>
      <c r="AY13" s="23">
        <v>0</v>
      </c>
      <c r="AZ13" s="10" t="str">
        <f t="shared" si="2"/>
        <v>0,00%</v>
      </c>
      <c r="BA13" s="24">
        <v>0</v>
      </c>
      <c r="BB13" s="24">
        <v>17892</v>
      </c>
      <c r="BC13" s="24">
        <v>0</v>
      </c>
      <c r="BD13" s="24">
        <v>0</v>
      </c>
      <c r="BE13" s="24">
        <v>0</v>
      </c>
      <c r="BF13" s="24">
        <v>0</v>
      </c>
      <c r="BG13" s="25">
        <v>999</v>
      </c>
      <c r="BH13" s="6" t="s">
        <v>24</v>
      </c>
      <c r="BI13" s="7"/>
      <c r="BJ13" s="26">
        <v>0</v>
      </c>
      <c r="BK13" s="5" t="s">
        <v>22</v>
      </c>
      <c r="BL13" s="14" t="s">
        <v>23</v>
      </c>
      <c r="BM13" s="19"/>
      <c r="BN13" s="19" t="s">
        <v>27</v>
      </c>
      <c r="BO13" s="14" t="s">
        <v>29</v>
      </c>
      <c r="BP13" s="14" t="b">
        <v>0</v>
      </c>
      <c r="BQ13" s="14"/>
      <c r="BR13" s="20" t="s">
        <v>24</v>
      </c>
      <c r="BS13" s="14"/>
      <c r="BT13" s="14"/>
    </row>
    <row r="14" spans="1:81" ht="15" customHeight="1" x14ac:dyDescent="0.25">
      <c r="B14" s="34" t="str">
        <f t="shared" si="1"/>
        <v>W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 t="str">
        <f>IF(BG14=IF(ISBLANK(BJ10),6,10),BH14,IF(ISBLANK(BK14)=TRUE,"&lt;MergeCellMark&gt;",BK14))</f>
        <v>801</v>
      </c>
      <c r="P14" s="34"/>
      <c r="Q14" s="34"/>
      <c r="R14" s="34"/>
      <c r="S14" s="34"/>
      <c r="T14" s="34"/>
      <c r="U14" s="34"/>
      <c r="V14" s="34"/>
      <c r="W14" s="34" t="str">
        <f>IF(BG14=14,BH14,IF(OR(ISBLANK(BL14),ISBLANK(BK10)),"&lt;MergeCellMark&gt;",BL14))</f>
        <v>80104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4" t="str">
        <f>IF(BG14&lt;BI10,"&lt;MergeCellMark&gt;",IF(ISBLANK(BM14)=TRUE,"",BM14))</f>
        <v/>
      </c>
      <c r="AJ14" s="16" t="str">
        <f>IF(BG14&lt;BI10,"&lt;MergeCellMark&gt;",IF(ISBLANK(BN14)=TRUE,"",BN14))</f>
        <v>4260</v>
      </c>
      <c r="AK14" s="16" t="str">
        <f>IF(BG14&lt;BI10,"&lt;MergeCellMark&gt;",IF(ISBLANK(BO14)=TRUE,"",BO14))</f>
        <v>Gaz</v>
      </c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 t="s">
        <v>20</v>
      </c>
      <c r="AW14" s="23">
        <v>7708.36</v>
      </c>
      <c r="AX14" s="23">
        <v>0</v>
      </c>
      <c r="AY14" s="23">
        <v>0</v>
      </c>
      <c r="AZ14" s="10" t="str">
        <f t="shared" si="2"/>
        <v>0,00%</v>
      </c>
      <c r="BA14" s="24">
        <v>0</v>
      </c>
      <c r="BB14" s="24">
        <v>7708.36</v>
      </c>
      <c r="BC14" s="24">
        <v>0</v>
      </c>
      <c r="BD14" s="24">
        <v>0</v>
      </c>
      <c r="BE14" s="24">
        <v>0</v>
      </c>
      <c r="BF14" s="24">
        <v>0</v>
      </c>
      <c r="BG14" s="25">
        <v>999</v>
      </c>
      <c r="BH14" s="6" t="s">
        <v>24</v>
      </c>
      <c r="BI14" s="7"/>
      <c r="BJ14" s="26">
        <v>0</v>
      </c>
      <c r="BK14" s="5" t="s">
        <v>22</v>
      </c>
      <c r="BL14" s="14" t="s">
        <v>23</v>
      </c>
      <c r="BM14" s="19"/>
      <c r="BN14" s="19" t="s">
        <v>27</v>
      </c>
      <c r="BO14" s="14" t="s">
        <v>30</v>
      </c>
      <c r="BP14" s="14" t="b">
        <v>0</v>
      </c>
      <c r="BQ14" s="14"/>
      <c r="BR14" s="20" t="s">
        <v>24</v>
      </c>
      <c r="BS14" s="14"/>
      <c r="BT14" s="14"/>
    </row>
    <row r="15" spans="1:81" ht="15" customHeight="1" x14ac:dyDescent="0.25">
      <c r="B15" s="34" t="str">
        <f t="shared" si="1"/>
        <v>W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 t="str">
        <f>IF(BG15=IF(ISBLANK(BJ10),6,10),BH15,IF(ISBLANK(BK15)=TRUE,"&lt;MergeCellMark&gt;",BK15))</f>
        <v>801</v>
      </c>
      <c r="P15" s="34"/>
      <c r="Q15" s="34"/>
      <c r="R15" s="34"/>
      <c r="S15" s="34"/>
      <c r="T15" s="34"/>
      <c r="U15" s="34"/>
      <c r="V15" s="34"/>
      <c r="W15" s="34" t="str">
        <f>IF(BG15=14,BH15,IF(OR(ISBLANK(BL15),ISBLANK(BK10)),"&lt;MergeCellMark&gt;",BL15))</f>
        <v>80104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4" t="str">
        <f>IF(BG15&lt;BI10,"&lt;MergeCellMark&gt;",IF(ISBLANK(BM15)=TRUE,"",BM15))</f>
        <v/>
      </c>
      <c r="AJ15" s="16" t="str">
        <f>IF(BG15&lt;BI10,"&lt;MergeCellMark&gt;",IF(ISBLANK(BN15)=TRUE,"",BN15))</f>
        <v>4260</v>
      </c>
      <c r="AK15" s="16" t="str">
        <f>IF(BG15&lt;BI10,"&lt;MergeCellMark&gt;",IF(ISBLANK(BO15)=TRUE,"",BO15))</f>
        <v>Woda</v>
      </c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 t="s">
        <v>20</v>
      </c>
      <c r="AW15" s="23">
        <v>11622.05</v>
      </c>
      <c r="AX15" s="23">
        <v>0</v>
      </c>
      <c r="AY15" s="23">
        <v>0</v>
      </c>
      <c r="AZ15" s="10" t="str">
        <f t="shared" si="2"/>
        <v>0,00%</v>
      </c>
      <c r="BA15" s="24">
        <v>0</v>
      </c>
      <c r="BB15" s="24">
        <v>11622.05</v>
      </c>
      <c r="BC15" s="24">
        <v>0</v>
      </c>
      <c r="BD15" s="24">
        <v>0</v>
      </c>
      <c r="BE15" s="24">
        <v>0</v>
      </c>
      <c r="BF15" s="24">
        <v>0</v>
      </c>
      <c r="BG15" s="25">
        <v>999</v>
      </c>
      <c r="BH15" s="6" t="s">
        <v>24</v>
      </c>
      <c r="BI15" s="7"/>
      <c r="BJ15" s="26">
        <v>0</v>
      </c>
      <c r="BK15" s="5" t="s">
        <v>22</v>
      </c>
      <c r="BL15" s="14" t="s">
        <v>23</v>
      </c>
      <c r="BM15" s="19"/>
      <c r="BN15" s="19" t="s">
        <v>27</v>
      </c>
      <c r="BO15" s="14" t="s">
        <v>31</v>
      </c>
      <c r="BP15" s="14" t="b">
        <v>0</v>
      </c>
      <c r="BQ15" s="14"/>
      <c r="BR15" s="20" t="s">
        <v>24</v>
      </c>
      <c r="BS15" s="14"/>
      <c r="BT15" s="14"/>
    </row>
    <row r="16" spans="1:81" ht="15" customHeight="1" x14ac:dyDescent="0.25">
      <c r="B16" s="34" t="str">
        <f t="shared" si="1"/>
        <v>Jednostka: P3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23">
        <v>2746559.53</v>
      </c>
      <c r="AX16" s="23">
        <v>0</v>
      </c>
      <c r="AY16" s="23">
        <v>0</v>
      </c>
      <c r="AZ16" s="10" t="str">
        <f t="shared" si="2"/>
        <v>95,68%</v>
      </c>
      <c r="BA16" s="24">
        <v>123939.47</v>
      </c>
      <c r="BB16" s="24">
        <f>SUM(BB17:BB19)</f>
        <v>68742.16</v>
      </c>
      <c r="BC16" s="24">
        <v>0</v>
      </c>
      <c r="BD16" s="24">
        <v>0</v>
      </c>
      <c r="BE16" s="24">
        <v>0</v>
      </c>
      <c r="BF16" s="24">
        <v>0</v>
      </c>
      <c r="BG16" s="25">
        <v>0</v>
      </c>
      <c r="BH16" s="6" t="s">
        <v>32</v>
      </c>
      <c r="BI16" s="26">
        <v>2870499</v>
      </c>
      <c r="BJ16" s="26">
        <v>95.682302275667055</v>
      </c>
      <c r="BK16" s="5"/>
      <c r="BL16" s="14"/>
      <c r="BM16" s="19"/>
      <c r="BN16" s="19"/>
      <c r="BO16" s="14"/>
      <c r="BP16" s="14" t="b">
        <v>1</v>
      </c>
      <c r="BQ16" s="14"/>
      <c r="BR16" s="20"/>
      <c r="BS16" s="14"/>
      <c r="BT16" s="14"/>
    </row>
    <row r="17" spans="2:72" ht="15" customHeight="1" x14ac:dyDescent="0.25">
      <c r="B17" s="34" t="str">
        <f t="shared" si="1"/>
        <v>W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 t="str">
        <f>IF(BG17=IF(ISBLANK(BJ10),6,10),BH17,IF(ISBLANK(BK17)=TRUE,"&lt;MergeCellMark&gt;",BK17))</f>
        <v>801</v>
      </c>
      <c r="P17" s="34"/>
      <c r="Q17" s="34"/>
      <c r="R17" s="34"/>
      <c r="S17" s="34"/>
      <c r="T17" s="34"/>
      <c r="U17" s="34"/>
      <c r="V17" s="34"/>
      <c r="W17" s="34" t="str">
        <f>IF(BG17=14,BH17,IF(OR(ISBLANK(BL17),ISBLANK(BK10)),"&lt;MergeCellMark&gt;",BL17))</f>
        <v>80104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4" t="str">
        <f>IF(BG17&lt;BI10,"&lt;MergeCellMark&gt;",IF(ISBLANK(BM17)=TRUE,"",BM17))</f>
        <v/>
      </c>
      <c r="AJ17" s="16" t="str">
        <f>IF(BG17&lt;BI10,"&lt;MergeCellMark&gt;",IF(ISBLANK(BN17)=TRUE,"",BN17))</f>
        <v>4260</v>
      </c>
      <c r="AK17" s="16" t="str">
        <f>IF(BG17&lt;BI10,"&lt;MergeCellMark&gt;",IF(ISBLANK(BO17)=TRUE,"",BO17))</f>
        <v>Energia elektryczna</v>
      </c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 t="s">
        <v>20</v>
      </c>
      <c r="AW17" s="23">
        <v>16433.23</v>
      </c>
      <c r="AX17" s="23">
        <v>0</v>
      </c>
      <c r="AY17" s="23">
        <v>0</v>
      </c>
      <c r="AZ17" s="10" t="str">
        <f t="shared" si="2"/>
        <v>0,00%</v>
      </c>
      <c r="BA17" s="24">
        <v>0</v>
      </c>
      <c r="BB17" s="24">
        <v>16433.23</v>
      </c>
      <c r="BC17" s="24">
        <v>0</v>
      </c>
      <c r="BD17" s="24">
        <v>0</v>
      </c>
      <c r="BE17" s="24">
        <v>0</v>
      </c>
      <c r="BF17" s="24">
        <v>0</v>
      </c>
      <c r="BG17" s="25">
        <v>999</v>
      </c>
      <c r="BH17" s="6" t="s">
        <v>24</v>
      </c>
      <c r="BI17" s="7"/>
      <c r="BJ17" s="26">
        <v>0</v>
      </c>
      <c r="BK17" s="5" t="s">
        <v>22</v>
      </c>
      <c r="BL17" s="14" t="s">
        <v>23</v>
      </c>
      <c r="BM17" s="19"/>
      <c r="BN17" s="19" t="s">
        <v>27</v>
      </c>
      <c r="BO17" s="14" t="s">
        <v>29</v>
      </c>
      <c r="BP17" s="14" t="b">
        <v>0</v>
      </c>
      <c r="BQ17" s="14"/>
      <c r="BR17" s="20" t="s">
        <v>24</v>
      </c>
      <c r="BS17" s="14"/>
      <c r="BT17" s="14"/>
    </row>
    <row r="18" spans="2:72" ht="15" customHeight="1" x14ac:dyDescent="0.25">
      <c r="B18" s="34" t="str">
        <f t="shared" si="1"/>
        <v>W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 t="str">
        <f>IF(BG18=IF(ISBLANK(BJ10),6,10),BH18,IF(ISBLANK(BK18)=TRUE,"&lt;MergeCellMark&gt;",BK18))</f>
        <v>801</v>
      </c>
      <c r="P18" s="34"/>
      <c r="Q18" s="34"/>
      <c r="R18" s="34"/>
      <c r="S18" s="34"/>
      <c r="T18" s="34"/>
      <c r="U18" s="34"/>
      <c r="V18" s="34"/>
      <c r="W18" s="34" t="str">
        <f>IF(BG18=14,BH18,IF(OR(ISBLANK(BL18),ISBLANK(BK10)),"&lt;MergeCellMark&gt;",BL18))</f>
        <v>80104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4" t="str">
        <f>IF(BG18&lt;BI10,"&lt;MergeCellMark&gt;",IF(ISBLANK(BM18)=TRUE,"",BM18))</f>
        <v/>
      </c>
      <c r="AJ18" s="16" t="str">
        <f>IF(BG18&lt;BI10,"&lt;MergeCellMark&gt;",IF(ISBLANK(BN18)=TRUE,"",BN18))</f>
        <v>4260</v>
      </c>
      <c r="AK18" s="16" t="str">
        <f>IF(BG18&lt;BI10,"&lt;MergeCellMark&gt;",IF(ISBLANK(BO18)=TRUE,"",BO18))</f>
        <v>Gaz</v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 t="s">
        <v>20</v>
      </c>
      <c r="AW18" s="23">
        <v>40056.54</v>
      </c>
      <c r="AX18" s="23">
        <v>0</v>
      </c>
      <c r="AY18" s="23">
        <v>0</v>
      </c>
      <c r="AZ18" s="10" t="str">
        <f t="shared" si="2"/>
        <v>0,00%</v>
      </c>
      <c r="BA18" s="24">
        <v>0</v>
      </c>
      <c r="BB18" s="24">
        <v>40056.54</v>
      </c>
      <c r="BC18" s="24">
        <v>0</v>
      </c>
      <c r="BD18" s="24">
        <v>0</v>
      </c>
      <c r="BE18" s="24">
        <v>0</v>
      </c>
      <c r="BF18" s="24">
        <v>0</v>
      </c>
      <c r="BG18" s="25">
        <v>999</v>
      </c>
      <c r="BH18" s="6" t="s">
        <v>24</v>
      </c>
      <c r="BI18" s="7"/>
      <c r="BJ18" s="26">
        <v>0</v>
      </c>
      <c r="BK18" s="5" t="s">
        <v>22</v>
      </c>
      <c r="BL18" s="14" t="s">
        <v>23</v>
      </c>
      <c r="BM18" s="19"/>
      <c r="BN18" s="19" t="s">
        <v>27</v>
      </c>
      <c r="BO18" s="14" t="s">
        <v>30</v>
      </c>
      <c r="BP18" s="14" t="b">
        <v>0</v>
      </c>
      <c r="BQ18" s="14"/>
      <c r="BR18" s="20" t="s">
        <v>24</v>
      </c>
      <c r="BS18" s="14"/>
      <c r="BT18" s="14"/>
    </row>
    <row r="19" spans="2:72" ht="15" customHeight="1" x14ac:dyDescent="0.25">
      <c r="B19" s="34" t="str">
        <f t="shared" si="1"/>
        <v>W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str">
        <f>IF(BG19=IF(ISBLANK(BJ10),6,10),BH19,IF(ISBLANK(BK19)=TRUE,"&lt;MergeCellMark&gt;",BK19))</f>
        <v>801</v>
      </c>
      <c r="P19" s="34"/>
      <c r="Q19" s="34"/>
      <c r="R19" s="34"/>
      <c r="S19" s="34"/>
      <c r="T19" s="34"/>
      <c r="U19" s="34"/>
      <c r="V19" s="34"/>
      <c r="W19" s="34" t="str">
        <f>IF(BG19=14,BH19,IF(OR(ISBLANK(BL19),ISBLANK(BK10)),"&lt;MergeCellMark&gt;",BL19))</f>
        <v>80104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4" t="str">
        <f>IF(BG19&lt;BI10,"&lt;MergeCellMark&gt;",IF(ISBLANK(BM19)=TRUE,"",BM19))</f>
        <v/>
      </c>
      <c r="AJ19" s="16" t="str">
        <f>IF(BG19&lt;BI10,"&lt;MergeCellMark&gt;",IF(ISBLANK(BN19)=TRUE,"",BN19))</f>
        <v>4260</v>
      </c>
      <c r="AK19" s="16" t="str">
        <f>IF(BG19&lt;BI10,"&lt;MergeCellMark&gt;",IF(ISBLANK(BO19)=TRUE,"",BO19))</f>
        <v>Woda</v>
      </c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 t="s">
        <v>20</v>
      </c>
      <c r="AW19" s="23">
        <v>12252.39</v>
      </c>
      <c r="AX19" s="23">
        <v>0</v>
      </c>
      <c r="AY19" s="23">
        <v>0</v>
      </c>
      <c r="AZ19" s="10" t="str">
        <f t="shared" si="2"/>
        <v>0,00%</v>
      </c>
      <c r="BA19" s="24">
        <v>0</v>
      </c>
      <c r="BB19" s="24">
        <v>12252.39</v>
      </c>
      <c r="BC19" s="24">
        <v>0</v>
      </c>
      <c r="BD19" s="24">
        <v>0</v>
      </c>
      <c r="BE19" s="24">
        <v>0</v>
      </c>
      <c r="BF19" s="24">
        <v>0</v>
      </c>
      <c r="BG19" s="25">
        <v>999</v>
      </c>
      <c r="BH19" s="6" t="s">
        <v>24</v>
      </c>
      <c r="BI19" s="7"/>
      <c r="BJ19" s="26">
        <v>0</v>
      </c>
      <c r="BK19" s="5" t="s">
        <v>22</v>
      </c>
      <c r="BL19" s="14" t="s">
        <v>23</v>
      </c>
      <c r="BM19" s="19"/>
      <c r="BN19" s="19" t="s">
        <v>27</v>
      </c>
      <c r="BO19" s="14" t="s">
        <v>31</v>
      </c>
      <c r="BP19" s="14" t="b">
        <v>0</v>
      </c>
      <c r="BQ19" s="14"/>
      <c r="BR19" s="20" t="s">
        <v>24</v>
      </c>
      <c r="BS19" s="14"/>
      <c r="BT19" s="14"/>
    </row>
    <row r="20" spans="2:72" ht="15" customHeight="1" x14ac:dyDescent="0.25">
      <c r="B20" s="34" t="str">
        <f t="shared" ref="B20:B24" si="3">IF(BG20=0,IF(ISBLANK(BH20)=TRUE,"",BH20),IF(BG20=999,IF(ISBLANK(BR20)=TRUE,"",BR20),"&lt;MergeCellMark&gt;"))</f>
        <v>Jednostka: PSP Biała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23">
        <v>3112663.88</v>
      </c>
      <c r="AX20" s="23">
        <v>0</v>
      </c>
      <c r="AY20" s="23">
        <v>0</v>
      </c>
      <c r="AZ20" s="10" t="str">
        <f t="shared" ref="AZ20:AZ24" si="4">IF(ISBLANK(BJ20)=TRUE,"",TEXT(ROUND(BJ20/100,4),"0,00%"))</f>
        <v>97,33%</v>
      </c>
      <c r="BA20" s="24">
        <v>85522.6</v>
      </c>
      <c r="BB20" s="24">
        <f>SUM(BB21:BB23)</f>
        <v>79493.03</v>
      </c>
      <c r="BC20" s="24">
        <v>0</v>
      </c>
      <c r="BD20" s="24">
        <v>0</v>
      </c>
      <c r="BE20" s="24">
        <v>0</v>
      </c>
      <c r="BF20" s="24">
        <v>0</v>
      </c>
      <c r="BG20" s="25">
        <v>0</v>
      </c>
      <c r="BH20" s="6" t="s">
        <v>33</v>
      </c>
      <c r="BI20" s="26">
        <v>3198186.48</v>
      </c>
      <c r="BJ20" s="26">
        <v>97.32590327253213</v>
      </c>
      <c r="BK20" s="5"/>
      <c r="BL20" s="14"/>
      <c r="BM20" s="19"/>
      <c r="BN20" s="19"/>
      <c r="BO20" s="14"/>
      <c r="BP20" s="14" t="b">
        <v>1</v>
      </c>
      <c r="BQ20" s="14"/>
      <c r="BR20" s="20"/>
      <c r="BS20" s="14"/>
      <c r="BT20" s="14"/>
    </row>
    <row r="21" spans="2:72" ht="15" customHeight="1" x14ac:dyDescent="0.25">
      <c r="B21" s="34" t="str">
        <f t="shared" si="3"/>
        <v>W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 t="str">
        <f>IF(BG21=IF(ISBLANK(BJ10),6,10),BH21,IF(ISBLANK(BK21)=TRUE,"&lt;MergeCellMark&gt;",BK21))</f>
        <v>801</v>
      </c>
      <c r="P21" s="34"/>
      <c r="Q21" s="34"/>
      <c r="R21" s="34"/>
      <c r="S21" s="34"/>
      <c r="T21" s="34"/>
      <c r="U21" s="34"/>
      <c r="V21" s="34"/>
      <c r="W21" s="34" t="str">
        <f>IF(BG21=14,BH21,IF(OR(ISBLANK(BL21),ISBLANK(BK10)),"&lt;MergeCellMark&gt;",BL21))</f>
        <v>80101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4" t="str">
        <f>IF(BG21&lt;BI10,"&lt;MergeCellMark&gt;",IF(ISBLANK(BM21)=TRUE,"",BM21))</f>
        <v/>
      </c>
      <c r="AJ21" s="16" t="str">
        <f>IF(BG21&lt;BI10,"&lt;MergeCellMark&gt;",IF(ISBLANK(BN21)=TRUE,"",BN21))</f>
        <v>4210</v>
      </c>
      <c r="AK21" s="16" t="s">
        <v>45</v>
      </c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 t="s">
        <v>20</v>
      </c>
      <c r="AW21" s="23">
        <v>84035.11</v>
      </c>
      <c r="AX21" s="23">
        <v>0</v>
      </c>
      <c r="AY21" s="23">
        <v>0</v>
      </c>
      <c r="AZ21" s="10" t="str">
        <f t="shared" si="4"/>
        <v>84,04%</v>
      </c>
      <c r="BA21" s="24">
        <v>15964.89</v>
      </c>
      <c r="BB21" s="24">
        <v>47292.959999999999</v>
      </c>
      <c r="BC21" s="24">
        <v>0</v>
      </c>
      <c r="BD21" s="24">
        <v>0</v>
      </c>
      <c r="BE21" s="24">
        <v>0</v>
      </c>
      <c r="BF21" s="24">
        <v>0</v>
      </c>
      <c r="BG21" s="25">
        <v>999</v>
      </c>
      <c r="BH21" s="6" t="s">
        <v>24</v>
      </c>
      <c r="BI21" s="26">
        <v>100000</v>
      </c>
      <c r="BJ21" s="26">
        <v>84.035110000000003</v>
      </c>
      <c r="BK21" s="5" t="s">
        <v>22</v>
      </c>
      <c r="BL21" s="14" t="s">
        <v>34</v>
      </c>
      <c r="BM21" s="19"/>
      <c r="BN21" s="19" t="s">
        <v>25</v>
      </c>
      <c r="BO21" s="14" t="s">
        <v>26</v>
      </c>
      <c r="BP21" s="14" t="b">
        <v>0</v>
      </c>
      <c r="BQ21" s="14"/>
      <c r="BR21" s="20" t="s">
        <v>24</v>
      </c>
      <c r="BS21" s="14"/>
      <c r="BT21" s="14"/>
    </row>
    <row r="22" spans="2:72" ht="15" customHeight="1" x14ac:dyDescent="0.25">
      <c r="B22" s="34" t="str">
        <f t="shared" si="3"/>
        <v>W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 t="str">
        <f>IF(BG22=IF(ISBLANK(BJ10),6,10),BH22,IF(ISBLANK(BK22)=TRUE,"&lt;MergeCellMark&gt;",BK22))</f>
        <v>801</v>
      </c>
      <c r="P22" s="34"/>
      <c r="Q22" s="34"/>
      <c r="R22" s="34"/>
      <c r="S22" s="34"/>
      <c r="T22" s="34"/>
      <c r="U22" s="34"/>
      <c r="V22" s="34"/>
      <c r="W22" s="34" t="str">
        <f>IF(BG22=14,BH22,IF(OR(ISBLANK(BL22),ISBLANK(BK10)),"&lt;MergeCellMark&gt;",BL22))</f>
        <v>80101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4" t="str">
        <f>IF(BG22&lt;BI10,"&lt;MergeCellMark&gt;",IF(ISBLANK(BM22)=TRUE,"",BM22))</f>
        <v/>
      </c>
      <c r="AJ22" s="16" t="str">
        <f>IF(BG22&lt;BI10,"&lt;MergeCellMark&gt;",IF(ISBLANK(BN22)=TRUE,"",BN22))</f>
        <v>4260</v>
      </c>
      <c r="AK22" s="16" t="str">
        <f>IF(BG22&lt;BI10,"&lt;MergeCellMark&gt;",IF(ISBLANK(BO22)=TRUE,"",BO22))</f>
        <v>Energia elektryczna</v>
      </c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 t="s">
        <v>20</v>
      </c>
      <c r="AW22" s="23">
        <v>28806.2</v>
      </c>
      <c r="AX22" s="23">
        <v>0</v>
      </c>
      <c r="AY22" s="23">
        <v>0</v>
      </c>
      <c r="AZ22" s="10" t="str">
        <f t="shared" si="4"/>
        <v>0,00%</v>
      </c>
      <c r="BA22" s="24">
        <v>0</v>
      </c>
      <c r="BB22" s="24">
        <v>28806.2</v>
      </c>
      <c r="BC22" s="24">
        <v>0</v>
      </c>
      <c r="BD22" s="24">
        <v>0</v>
      </c>
      <c r="BE22" s="24">
        <v>0</v>
      </c>
      <c r="BF22" s="24">
        <v>0</v>
      </c>
      <c r="BG22" s="25">
        <v>999</v>
      </c>
      <c r="BH22" s="6" t="s">
        <v>24</v>
      </c>
      <c r="BI22" s="7"/>
      <c r="BJ22" s="26">
        <v>0</v>
      </c>
      <c r="BK22" s="5" t="s">
        <v>22</v>
      </c>
      <c r="BL22" s="14" t="s">
        <v>34</v>
      </c>
      <c r="BM22" s="19"/>
      <c r="BN22" s="19" t="s">
        <v>27</v>
      </c>
      <c r="BO22" s="14" t="s">
        <v>29</v>
      </c>
      <c r="BP22" s="14" t="b">
        <v>0</v>
      </c>
      <c r="BQ22" s="14"/>
      <c r="BR22" s="20" t="s">
        <v>24</v>
      </c>
      <c r="BS22" s="14"/>
      <c r="BT22" s="14"/>
    </row>
    <row r="23" spans="2:72" ht="15" customHeight="1" x14ac:dyDescent="0.25">
      <c r="B23" s="34" t="str">
        <f t="shared" si="3"/>
        <v>W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 t="str">
        <f>IF(BG23=IF(ISBLANK(BJ10),6,10),BH23,IF(ISBLANK(BK23)=TRUE,"&lt;MergeCellMark&gt;",BK23))</f>
        <v>801</v>
      </c>
      <c r="P23" s="34"/>
      <c r="Q23" s="34"/>
      <c r="R23" s="34"/>
      <c r="S23" s="34"/>
      <c r="T23" s="34"/>
      <c r="U23" s="34"/>
      <c r="V23" s="34"/>
      <c r="W23" s="34" t="str">
        <f>IF(BG23=14,BH23,IF(OR(ISBLANK(BL23),ISBLANK(BK10)),"&lt;MergeCellMark&gt;",BL23))</f>
        <v>80101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4" t="str">
        <f>IF(BG23&lt;BI10,"&lt;MergeCellMark&gt;",IF(ISBLANK(BM23)=TRUE,"",BM23))</f>
        <v/>
      </c>
      <c r="AJ23" s="16" t="str">
        <f>IF(BG23&lt;BI10,"&lt;MergeCellMark&gt;",IF(ISBLANK(BN23)=TRUE,"",BN23))</f>
        <v>4260</v>
      </c>
      <c r="AK23" s="16" t="str">
        <f>IF(BG23&lt;BI10,"&lt;MergeCellMark&gt;",IF(ISBLANK(BO23)=TRUE,"",BO23))</f>
        <v>Woda</v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 t="s">
        <v>20</v>
      </c>
      <c r="AW23" s="23">
        <v>3393.87</v>
      </c>
      <c r="AX23" s="23">
        <v>0</v>
      </c>
      <c r="AY23" s="23">
        <v>0</v>
      </c>
      <c r="AZ23" s="10" t="str">
        <f t="shared" si="4"/>
        <v>0,00%</v>
      </c>
      <c r="BA23" s="24">
        <v>0</v>
      </c>
      <c r="BB23" s="24">
        <v>3393.87</v>
      </c>
      <c r="BC23" s="24">
        <v>0</v>
      </c>
      <c r="BD23" s="24">
        <v>0</v>
      </c>
      <c r="BE23" s="24">
        <v>0</v>
      </c>
      <c r="BF23" s="24">
        <v>0</v>
      </c>
      <c r="BG23" s="25">
        <v>999</v>
      </c>
      <c r="BH23" s="6" t="s">
        <v>24</v>
      </c>
      <c r="BI23" s="7"/>
      <c r="BJ23" s="26">
        <v>0</v>
      </c>
      <c r="BK23" s="5" t="s">
        <v>22</v>
      </c>
      <c r="BL23" s="14" t="s">
        <v>34</v>
      </c>
      <c r="BM23" s="19"/>
      <c r="BN23" s="19" t="s">
        <v>27</v>
      </c>
      <c r="BO23" s="14" t="s">
        <v>31</v>
      </c>
      <c r="BP23" s="14" t="b">
        <v>0</v>
      </c>
      <c r="BQ23" s="14"/>
      <c r="BR23" s="20" t="s">
        <v>24</v>
      </c>
      <c r="BS23" s="14"/>
      <c r="BT23" s="14"/>
    </row>
    <row r="24" spans="2:72" ht="15" customHeight="1" x14ac:dyDescent="0.25">
      <c r="B24" s="34" t="str">
        <f t="shared" si="3"/>
        <v>Jednostka: PSP Momoty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23">
        <v>2542289.44</v>
      </c>
      <c r="AX24" s="23">
        <v>0</v>
      </c>
      <c r="AY24" s="23">
        <v>0</v>
      </c>
      <c r="AZ24" s="10" t="str">
        <f t="shared" si="4"/>
        <v>98,40%</v>
      </c>
      <c r="BA24" s="24">
        <v>41232.6</v>
      </c>
      <c r="BB24" s="24">
        <f>SUM(BB25:BB27)</f>
        <v>51803.06</v>
      </c>
      <c r="BC24" s="24">
        <v>0</v>
      </c>
      <c r="BD24" s="24">
        <v>0</v>
      </c>
      <c r="BE24" s="24">
        <v>0</v>
      </c>
      <c r="BF24" s="24">
        <v>0</v>
      </c>
      <c r="BG24" s="25">
        <v>0</v>
      </c>
      <c r="BH24" s="6" t="s">
        <v>35</v>
      </c>
      <c r="BI24" s="26">
        <v>2583522.04</v>
      </c>
      <c r="BJ24" s="26">
        <v>98.404015937870611</v>
      </c>
      <c r="BK24" s="5"/>
      <c r="BL24" s="14"/>
      <c r="BM24" s="19"/>
      <c r="BN24" s="19"/>
      <c r="BO24" s="14"/>
      <c r="BP24" s="14" t="b">
        <v>1</v>
      </c>
      <c r="BQ24" s="14"/>
      <c r="BR24" s="20"/>
      <c r="BS24" s="14"/>
      <c r="BT24" s="14"/>
    </row>
    <row r="25" spans="2:72" ht="15" customHeight="1" x14ac:dyDescent="0.25">
      <c r="B25" s="34" t="str">
        <f t="shared" ref="B25:B33" si="5">IF(BG25=0,IF(ISBLANK(BH25)=TRUE,"",BH25),IF(BG25=999,IF(ISBLANK(BR25)=TRUE,"",BR25),"&lt;MergeCellMark&gt;"))</f>
        <v>W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 t="str">
        <f>IF(BG25=IF(ISBLANK(BJ10),6,10),BH25,IF(ISBLANK(BK25)=TRUE,"&lt;MergeCellMark&gt;",BK25))</f>
        <v>801</v>
      </c>
      <c r="P25" s="34"/>
      <c r="Q25" s="34"/>
      <c r="R25" s="34"/>
      <c r="S25" s="34"/>
      <c r="T25" s="34"/>
      <c r="U25" s="34"/>
      <c r="V25" s="34"/>
      <c r="W25" s="34" t="str">
        <f>IF(BG25=14,BH25,IF(OR(ISBLANK(BL25),ISBLANK(BK10)),"&lt;MergeCellMark&gt;",BL25))</f>
        <v>80101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4" t="str">
        <f>IF(BG25&lt;BI10,"&lt;MergeCellMark&gt;",IF(ISBLANK(BM25)=TRUE,"",BM25))</f>
        <v/>
      </c>
      <c r="AJ25" s="16" t="str">
        <f>IF(BG25&lt;BI10,"&lt;MergeCellMark&gt;",IF(ISBLANK(BN25)=TRUE,"",BN25))</f>
        <v>4210</v>
      </c>
      <c r="AK25" s="16" t="s">
        <v>45</v>
      </c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 t="s">
        <v>20</v>
      </c>
      <c r="AW25" s="23">
        <v>65145.89</v>
      </c>
      <c r="AX25" s="23">
        <v>0</v>
      </c>
      <c r="AY25" s="23">
        <v>0</v>
      </c>
      <c r="AZ25" s="10" t="str">
        <f t="shared" ref="AZ25:AZ33" si="6">IF(ISBLANK(BJ25)=TRUE,"",TEXT(ROUND(BJ25/100,4),"0,00%"))</f>
        <v>93,07%</v>
      </c>
      <c r="BA25" s="24">
        <v>4854.1099999999997</v>
      </c>
      <c r="BB25" s="24">
        <v>33219.839999999997</v>
      </c>
      <c r="BC25" s="24">
        <v>0</v>
      </c>
      <c r="BD25" s="24">
        <v>0</v>
      </c>
      <c r="BE25" s="24">
        <v>0</v>
      </c>
      <c r="BF25" s="24">
        <v>0</v>
      </c>
      <c r="BG25" s="25">
        <v>999</v>
      </c>
      <c r="BH25" s="6" t="s">
        <v>24</v>
      </c>
      <c r="BI25" s="26">
        <v>70000</v>
      </c>
      <c r="BJ25" s="26">
        <v>93.065557142857145</v>
      </c>
      <c r="BK25" s="5" t="s">
        <v>22</v>
      </c>
      <c r="BL25" s="14" t="s">
        <v>34</v>
      </c>
      <c r="BM25" s="19"/>
      <c r="BN25" s="19" t="s">
        <v>25</v>
      </c>
      <c r="BO25" s="14" t="s">
        <v>26</v>
      </c>
      <c r="BP25" s="14" t="b">
        <v>0</v>
      </c>
      <c r="BQ25" s="14"/>
      <c r="BR25" s="20" t="s">
        <v>24</v>
      </c>
      <c r="BS25" s="14"/>
      <c r="BT25" s="14"/>
    </row>
    <row r="26" spans="2:72" ht="15" customHeight="1" x14ac:dyDescent="0.25">
      <c r="B26" s="34" t="str">
        <f t="shared" si="5"/>
        <v>W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 t="str">
        <f>IF(BG26=IF(ISBLANK(BJ10),6,10),BH26,IF(ISBLANK(BK26)=TRUE,"&lt;MergeCellMark&gt;",BK26))</f>
        <v>801</v>
      </c>
      <c r="P26" s="34"/>
      <c r="Q26" s="34"/>
      <c r="R26" s="34"/>
      <c r="S26" s="34"/>
      <c r="T26" s="34"/>
      <c r="U26" s="34"/>
      <c r="V26" s="34"/>
      <c r="W26" s="34" t="str">
        <f>IF(BG26=14,BH26,IF(OR(ISBLANK(BL26),ISBLANK(BK10)),"&lt;MergeCellMark&gt;",BL26))</f>
        <v>80101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4" t="str">
        <f>IF(BG26&lt;BI10,"&lt;MergeCellMark&gt;",IF(ISBLANK(BM26)=TRUE,"",BM26))</f>
        <v/>
      </c>
      <c r="AJ26" s="16" t="str">
        <f>IF(BG26&lt;BI10,"&lt;MergeCellMark&gt;",IF(ISBLANK(BN26)=TRUE,"",BN26))</f>
        <v>4260</v>
      </c>
      <c r="AK26" s="16" t="str">
        <f>IF(BG26&lt;BI10,"&lt;MergeCellMark&gt;",IF(ISBLANK(BO26)=TRUE,"",BO26))</f>
        <v>Energia elektryczna</v>
      </c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 t="s">
        <v>20</v>
      </c>
      <c r="AW26" s="23">
        <v>17369.080000000002</v>
      </c>
      <c r="AX26" s="23">
        <v>0</v>
      </c>
      <c r="AY26" s="23">
        <v>0</v>
      </c>
      <c r="AZ26" s="10" t="str">
        <f t="shared" si="6"/>
        <v>0,00%</v>
      </c>
      <c r="BA26" s="24">
        <v>0</v>
      </c>
      <c r="BB26" s="24">
        <v>17369.080000000002</v>
      </c>
      <c r="BC26" s="24">
        <v>0</v>
      </c>
      <c r="BD26" s="24">
        <v>0</v>
      </c>
      <c r="BE26" s="24">
        <v>0</v>
      </c>
      <c r="BF26" s="24">
        <v>0</v>
      </c>
      <c r="BG26" s="25">
        <v>999</v>
      </c>
      <c r="BH26" s="6" t="s">
        <v>24</v>
      </c>
      <c r="BI26" s="7"/>
      <c r="BJ26" s="26">
        <v>0</v>
      </c>
      <c r="BK26" s="5" t="s">
        <v>22</v>
      </c>
      <c r="BL26" s="14" t="s">
        <v>34</v>
      </c>
      <c r="BM26" s="19"/>
      <c r="BN26" s="19" t="s">
        <v>27</v>
      </c>
      <c r="BO26" s="14" t="s">
        <v>29</v>
      </c>
      <c r="BP26" s="14" t="b">
        <v>0</v>
      </c>
      <c r="BQ26" s="14"/>
      <c r="BR26" s="20" t="s">
        <v>24</v>
      </c>
      <c r="BS26" s="14"/>
      <c r="BT26" s="14"/>
    </row>
    <row r="27" spans="2:72" ht="15" customHeight="1" x14ac:dyDescent="0.25">
      <c r="B27" s="34" t="str">
        <f t="shared" si="5"/>
        <v>W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 t="str">
        <f>IF(BG27=IF(ISBLANK(BJ10),6,10),BH27,IF(ISBLANK(BK27)=TRUE,"&lt;MergeCellMark&gt;",BK27))</f>
        <v>801</v>
      </c>
      <c r="P27" s="34"/>
      <c r="Q27" s="34"/>
      <c r="R27" s="34"/>
      <c r="S27" s="34"/>
      <c r="T27" s="34"/>
      <c r="U27" s="34"/>
      <c r="V27" s="34"/>
      <c r="W27" s="34" t="str">
        <f>IF(BG27=14,BH27,IF(OR(ISBLANK(BL27),ISBLANK(BK10)),"&lt;MergeCellMark&gt;",BL27))</f>
        <v>80101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4" t="str">
        <f>IF(BG27&lt;BI10,"&lt;MergeCellMark&gt;",IF(ISBLANK(BM27)=TRUE,"",BM27))</f>
        <v/>
      </c>
      <c r="AJ27" s="16" t="str">
        <f>IF(BG27&lt;BI10,"&lt;MergeCellMark&gt;",IF(ISBLANK(BN27)=TRUE,"",BN27))</f>
        <v>4260</v>
      </c>
      <c r="AK27" s="16" t="str">
        <f>IF(BG27&lt;BI10,"&lt;MergeCellMark&gt;",IF(ISBLANK(BO27)=TRUE,"",BO27))</f>
        <v>Woda</v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 t="s">
        <v>20</v>
      </c>
      <c r="AW27" s="23">
        <v>1214.1400000000001</v>
      </c>
      <c r="AX27" s="23">
        <v>0</v>
      </c>
      <c r="AY27" s="23">
        <v>0</v>
      </c>
      <c r="AZ27" s="10" t="str">
        <f t="shared" si="6"/>
        <v>0,00%</v>
      </c>
      <c r="BA27" s="24">
        <v>0</v>
      </c>
      <c r="BB27" s="24">
        <v>1214.1400000000001</v>
      </c>
      <c r="BC27" s="24">
        <v>0</v>
      </c>
      <c r="BD27" s="24">
        <v>0</v>
      </c>
      <c r="BE27" s="24">
        <v>0</v>
      </c>
      <c r="BF27" s="24">
        <v>0</v>
      </c>
      <c r="BG27" s="25">
        <v>999</v>
      </c>
      <c r="BH27" s="6" t="s">
        <v>24</v>
      </c>
      <c r="BI27" s="7"/>
      <c r="BJ27" s="26">
        <v>0</v>
      </c>
      <c r="BK27" s="5" t="s">
        <v>22</v>
      </c>
      <c r="BL27" s="14" t="s">
        <v>34</v>
      </c>
      <c r="BM27" s="19"/>
      <c r="BN27" s="19" t="s">
        <v>27</v>
      </c>
      <c r="BO27" s="14" t="s">
        <v>31</v>
      </c>
      <c r="BP27" s="14" t="b">
        <v>0</v>
      </c>
      <c r="BQ27" s="14"/>
      <c r="BR27" s="20" t="s">
        <v>24</v>
      </c>
      <c r="BS27" s="14"/>
      <c r="BT27" s="14"/>
    </row>
    <row r="28" spans="2:72" ht="15" customHeight="1" x14ac:dyDescent="0.25">
      <c r="B28" s="34" t="str">
        <f t="shared" si="5"/>
        <v>Jednostka: ZOSiP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23">
        <v>2096976.98</v>
      </c>
      <c r="AX28" s="23">
        <v>0</v>
      </c>
      <c r="AY28" s="23">
        <v>0</v>
      </c>
      <c r="AZ28" s="10" t="str">
        <f t="shared" si="6"/>
        <v>95,18%</v>
      </c>
      <c r="BA28" s="24">
        <v>106160.88</v>
      </c>
      <c r="BB28" s="24">
        <f>SUM(BB29:BB33)</f>
        <v>111325.26000000001</v>
      </c>
      <c r="BC28" s="24">
        <v>0</v>
      </c>
      <c r="BD28" s="24">
        <v>0</v>
      </c>
      <c r="BE28" s="24">
        <v>0</v>
      </c>
      <c r="BF28" s="24">
        <v>0</v>
      </c>
      <c r="BG28" s="25">
        <v>0</v>
      </c>
      <c r="BH28" s="6" t="s">
        <v>36</v>
      </c>
      <c r="BI28" s="26">
        <v>2203137.86</v>
      </c>
      <c r="BJ28" s="26">
        <v>95.181378254740721</v>
      </c>
      <c r="BK28" s="5"/>
      <c r="BL28" s="14"/>
      <c r="BM28" s="19"/>
      <c r="BN28" s="19"/>
      <c r="BO28" s="14"/>
      <c r="BP28" s="14" t="b">
        <v>1</v>
      </c>
      <c r="BQ28" s="14"/>
      <c r="BR28" s="20"/>
      <c r="BS28" s="14"/>
      <c r="BT28" s="14"/>
    </row>
    <row r="29" spans="2:72" ht="15" customHeight="1" x14ac:dyDescent="0.25">
      <c r="B29" s="34" t="str">
        <f t="shared" si="5"/>
        <v>W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 t="str">
        <f>IF(BG29=IF(ISBLANK(BJ10),6,10),BH29,IF(ISBLANK(BK29)=TRUE,"&lt;MergeCellMark&gt;",BK29))</f>
        <v>750</v>
      </c>
      <c r="P29" s="34"/>
      <c r="Q29" s="34"/>
      <c r="R29" s="34"/>
      <c r="S29" s="34"/>
      <c r="T29" s="34"/>
      <c r="U29" s="34"/>
      <c r="V29" s="34"/>
      <c r="W29" s="34" t="str">
        <f>IF(BG29=14,BH29,IF(OR(ISBLANK(BL29),ISBLANK(BK10)),"&lt;MergeCellMark&gt;",BL29))</f>
        <v>75085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4" t="str">
        <f>IF(BG29&lt;BI10,"&lt;MergeCellMark&gt;",IF(ISBLANK(BM29)=TRUE,"",BM29))</f>
        <v/>
      </c>
      <c r="AJ29" s="16" t="str">
        <f>IF(BG29&lt;BI10,"&lt;MergeCellMark&gt;",IF(ISBLANK(BN29)=TRUE,"",BN29))</f>
        <v>4260</v>
      </c>
      <c r="AK29" s="16" t="str">
        <f>IF(BG29&lt;BI10,"&lt;MergeCellMark&gt;",IF(ISBLANK(BO29)=TRUE,"",BO29))</f>
        <v>Energia cieplna</v>
      </c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 t="s">
        <v>20</v>
      </c>
      <c r="AW29" s="23">
        <v>66227.210000000006</v>
      </c>
      <c r="AX29" s="23">
        <v>0</v>
      </c>
      <c r="AY29" s="23">
        <v>0</v>
      </c>
      <c r="AZ29" s="10" t="str">
        <f t="shared" si="6"/>
        <v>0,00%</v>
      </c>
      <c r="BA29" s="24">
        <v>0</v>
      </c>
      <c r="BB29" s="24">
        <v>66227.210000000006</v>
      </c>
      <c r="BC29" s="24">
        <v>0</v>
      </c>
      <c r="BD29" s="24">
        <v>0</v>
      </c>
      <c r="BE29" s="24">
        <v>0</v>
      </c>
      <c r="BF29" s="24">
        <v>0</v>
      </c>
      <c r="BG29" s="25">
        <v>999</v>
      </c>
      <c r="BH29" s="6" t="s">
        <v>24</v>
      </c>
      <c r="BI29" s="7"/>
      <c r="BJ29" s="26">
        <v>0</v>
      </c>
      <c r="BK29" s="5" t="s">
        <v>37</v>
      </c>
      <c r="BL29" s="14" t="s">
        <v>38</v>
      </c>
      <c r="BM29" s="19"/>
      <c r="BN29" s="19" t="s">
        <v>27</v>
      </c>
      <c r="BO29" s="14" t="s">
        <v>28</v>
      </c>
      <c r="BP29" s="14" t="b">
        <v>0</v>
      </c>
      <c r="BQ29" s="14"/>
      <c r="BR29" s="20" t="s">
        <v>24</v>
      </c>
      <c r="BS29" s="14"/>
      <c r="BT29" s="14"/>
    </row>
    <row r="30" spans="2:72" ht="15" customHeight="1" x14ac:dyDescent="0.25">
      <c r="B30" s="34" t="str">
        <f t="shared" si="5"/>
        <v>W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 t="str">
        <f>IF(BG30=IF(ISBLANK(BJ10),6,10),BH30,IF(ISBLANK(BK30)=TRUE,"&lt;MergeCellMark&gt;",BK30))</f>
        <v>750</v>
      </c>
      <c r="P30" s="34"/>
      <c r="Q30" s="34"/>
      <c r="R30" s="34"/>
      <c r="S30" s="34"/>
      <c r="T30" s="34"/>
      <c r="U30" s="34"/>
      <c r="V30" s="34"/>
      <c r="W30" s="34" t="str">
        <f>IF(BG30=14,BH30,IF(OR(ISBLANK(BL30),ISBLANK(BK10)),"&lt;MergeCellMark&gt;",BL30))</f>
        <v>75085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4" t="str">
        <f>IF(BG30&lt;BI10,"&lt;MergeCellMark&gt;",IF(ISBLANK(BM30)=TRUE,"",BM30))</f>
        <v/>
      </c>
      <c r="AJ30" s="16" t="str">
        <f>IF(BG30&lt;BI10,"&lt;MergeCellMark&gt;",IF(ISBLANK(BN30)=TRUE,"",BN30))</f>
        <v>4260</v>
      </c>
      <c r="AK30" s="16" t="str">
        <f>IF(BG30&lt;BI10,"&lt;MergeCellMark&gt;",IF(ISBLANK(BO30)=TRUE,"",BO30))</f>
        <v>Energia elektryczna</v>
      </c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 t="s">
        <v>20</v>
      </c>
      <c r="AW30" s="23">
        <v>20774.5</v>
      </c>
      <c r="AX30" s="23">
        <v>0</v>
      </c>
      <c r="AY30" s="23">
        <v>0</v>
      </c>
      <c r="AZ30" s="10" t="str">
        <f t="shared" si="6"/>
        <v>0,00%</v>
      </c>
      <c r="BA30" s="24">
        <v>0</v>
      </c>
      <c r="BB30" s="24">
        <v>20774.5</v>
      </c>
      <c r="BC30" s="24">
        <v>0</v>
      </c>
      <c r="BD30" s="24">
        <v>0</v>
      </c>
      <c r="BE30" s="24">
        <v>0</v>
      </c>
      <c r="BF30" s="24">
        <v>0</v>
      </c>
      <c r="BG30" s="25">
        <v>999</v>
      </c>
      <c r="BH30" s="6" t="s">
        <v>24</v>
      </c>
      <c r="BI30" s="7"/>
      <c r="BJ30" s="26">
        <v>0</v>
      </c>
      <c r="BK30" s="5" t="s">
        <v>37</v>
      </c>
      <c r="BL30" s="14" t="s">
        <v>38</v>
      </c>
      <c r="BM30" s="19"/>
      <c r="BN30" s="19" t="s">
        <v>27</v>
      </c>
      <c r="BO30" s="14" t="s">
        <v>29</v>
      </c>
      <c r="BP30" s="14" t="b">
        <v>0</v>
      </c>
      <c r="BQ30" s="14"/>
      <c r="BR30" s="20" t="s">
        <v>24</v>
      </c>
      <c r="BS30" s="14"/>
      <c r="BT30" s="14"/>
    </row>
    <row r="31" spans="2:72" ht="15" customHeight="1" x14ac:dyDescent="0.25">
      <c r="B31" s="34" t="str">
        <f t="shared" si="5"/>
        <v>W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 t="str">
        <f>IF(BG31=IF(ISBLANK(BJ10),6,10),BH31,IF(ISBLANK(BK31)=TRUE,"&lt;MergeCellMark&gt;",BK31))</f>
        <v>750</v>
      </c>
      <c r="P31" s="34"/>
      <c r="Q31" s="34"/>
      <c r="R31" s="34"/>
      <c r="S31" s="34"/>
      <c r="T31" s="34"/>
      <c r="U31" s="34"/>
      <c r="V31" s="34"/>
      <c r="W31" s="34" t="str">
        <f>IF(BG31=14,BH31,IF(OR(ISBLANK(BL31),ISBLANK(BK10)),"&lt;MergeCellMark&gt;",BL31))</f>
        <v>75085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4" t="str">
        <f>IF(BG31&lt;BI10,"&lt;MergeCellMark&gt;",IF(ISBLANK(BM31)=TRUE,"",BM31))</f>
        <v/>
      </c>
      <c r="AJ31" s="16" t="str">
        <f>IF(BG31&lt;BI10,"&lt;MergeCellMark&gt;",IF(ISBLANK(BN31)=TRUE,"",BN31))</f>
        <v>4260</v>
      </c>
      <c r="AK31" s="16" t="str">
        <f>IF(BG31&lt;BI10,"&lt;MergeCellMark&gt;",IF(ISBLANK(BO31)=TRUE,"",BO31))</f>
        <v>Kotłownia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 t="s">
        <v>20</v>
      </c>
      <c r="AW31" s="23">
        <v>2371.83</v>
      </c>
      <c r="AX31" s="23">
        <v>0</v>
      </c>
      <c r="AY31" s="23">
        <v>0</v>
      </c>
      <c r="AZ31" s="10" t="str">
        <f t="shared" si="6"/>
        <v>0,00%</v>
      </c>
      <c r="BA31" s="24">
        <v>0</v>
      </c>
      <c r="BB31" s="24">
        <v>2371.83</v>
      </c>
      <c r="BC31" s="24">
        <v>0</v>
      </c>
      <c r="BD31" s="24">
        <v>0</v>
      </c>
      <c r="BE31" s="24">
        <v>0</v>
      </c>
      <c r="BF31" s="24">
        <v>0</v>
      </c>
      <c r="BG31" s="25">
        <v>999</v>
      </c>
      <c r="BH31" s="6" t="s">
        <v>24</v>
      </c>
      <c r="BI31" s="7"/>
      <c r="BJ31" s="26">
        <v>0</v>
      </c>
      <c r="BK31" s="5" t="s">
        <v>37</v>
      </c>
      <c r="BL31" s="14" t="s">
        <v>38</v>
      </c>
      <c r="BM31" s="19"/>
      <c r="BN31" s="19" t="s">
        <v>27</v>
      </c>
      <c r="BO31" s="14" t="s">
        <v>40</v>
      </c>
      <c r="BP31" s="14" t="b">
        <v>0</v>
      </c>
      <c r="BQ31" s="14"/>
      <c r="BR31" s="20" t="s">
        <v>24</v>
      </c>
      <c r="BS31" s="14"/>
      <c r="BT31" s="14"/>
    </row>
    <row r="32" spans="2:72" ht="15" customHeight="1" x14ac:dyDescent="0.25">
      <c r="B32" s="34" t="str">
        <f t="shared" si="5"/>
        <v>W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 t="str">
        <f>IF(BG32=IF(ISBLANK(BJ10),6,10),BH32,IF(ISBLANK(BK32)=TRUE,"&lt;MergeCellMark&gt;",BK32))</f>
        <v>750</v>
      </c>
      <c r="P32" s="34"/>
      <c r="Q32" s="34"/>
      <c r="R32" s="34"/>
      <c r="S32" s="34"/>
      <c r="T32" s="34"/>
      <c r="U32" s="34"/>
      <c r="V32" s="34"/>
      <c r="W32" s="34" t="str">
        <f>IF(BG32=14,BH32,IF(OR(ISBLANK(BL32),ISBLANK(BK10)),"&lt;MergeCellMark&gt;",BL32))</f>
        <v>75085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4" t="str">
        <f>IF(BG32&lt;BI10,"&lt;MergeCellMark&gt;",IF(ISBLANK(BM32)=TRUE,"",BM32))</f>
        <v/>
      </c>
      <c r="AJ32" s="16" t="str">
        <f>IF(BG32&lt;BI10,"&lt;MergeCellMark&gt;",IF(ISBLANK(BN32)=TRUE,"",BN32))</f>
        <v>4260</v>
      </c>
      <c r="AK32" s="16" t="str">
        <f>IF(BG32&lt;BI10,"&lt;MergeCellMark&gt;",IF(ISBLANK(BO32)=TRUE,"",BO32))</f>
        <v>Woda</v>
      </c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 t="s">
        <v>20</v>
      </c>
      <c r="AW32" s="23">
        <v>4876.83</v>
      </c>
      <c r="AX32" s="23">
        <v>0</v>
      </c>
      <c r="AY32" s="23">
        <v>0</v>
      </c>
      <c r="AZ32" s="10" t="str">
        <f t="shared" si="6"/>
        <v>0,00%</v>
      </c>
      <c r="BA32" s="24">
        <v>0</v>
      </c>
      <c r="BB32" s="24">
        <v>4876.83</v>
      </c>
      <c r="BC32" s="24">
        <v>0</v>
      </c>
      <c r="BD32" s="24">
        <v>0</v>
      </c>
      <c r="BE32" s="24">
        <v>0</v>
      </c>
      <c r="BF32" s="24">
        <v>0</v>
      </c>
      <c r="BG32" s="25">
        <v>999</v>
      </c>
      <c r="BH32" s="6" t="s">
        <v>24</v>
      </c>
      <c r="BI32" s="7"/>
      <c r="BJ32" s="26">
        <v>0</v>
      </c>
      <c r="BK32" s="5" t="s">
        <v>37</v>
      </c>
      <c r="BL32" s="14" t="s">
        <v>38</v>
      </c>
      <c r="BM32" s="19"/>
      <c r="BN32" s="19" t="s">
        <v>27</v>
      </c>
      <c r="BO32" s="14" t="s">
        <v>31</v>
      </c>
      <c r="BP32" s="14" t="b">
        <v>0</v>
      </c>
      <c r="BQ32" s="14"/>
      <c r="BR32" s="20" t="s">
        <v>24</v>
      </c>
      <c r="BS32" s="14"/>
      <c r="BT32" s="14"/>
    </row>
    <row r="33" spans="2:72" ht="15" customHeight="1" x14ac:dyDescent="0.25">
      <c r="B33" s="34" t="str">
        <f t="shared" si="5"/>
        <v>W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 t="str">
        <f>IF(BG33=IF(ISBLANK(BJ10),6,10),BH33,IF(ISBLANK(BK33)=TRUE,"&lt;MergeCellMark&gt;",BK33))</f>
        <v>750</v>
      </c>
      <c r="P33" s="34"/>
      <c r="Q33" s="34"/>
      <c r="R33" s="34"/>
      <c r="S33" s="34"/>
      <c r="T33" s="34"/>
      <c r="U33" s="34"/>
      <c r="V33" s="34"/>
      <c r="W33" s="34" t="str">
        <f>IF(BG33=14,BH33,IF(OR(ISBLANK(BL33),ISBLANK(BK10)),"&lt;MergeCellMark&gt;",BL33))</f>
        <v>75085</v>
      </c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4" t="str">
        <f>IF(BG33&lt;BI10,"&lt;MergeCellMark&gt;",IF(ISBLANK(BM33)=TRUE,"",BM33))</f>
        <v/>
      </c>
      <c r="AJ33" s="16" t="str">
        <f>IF(BG33&lt;BI10,"&lt;MergeCellMark&gt;",IF(ISBLANK(BN33)=TRUE,"",BN33))</f>
        <v>4260</v>
      </c>
      <c r="AK33" s="16" t="str">
        <f>IF(BG33&lt;BI10,"&lt;MergeCellMark&gt;",IF(ISBLANK(BO33)=TRUE,"",BO33))</f>
        <v>ZOSIP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 t="s">
        <v>20</v>
      </c>
      <c r="AW33" s="23">
        <v>17074.89</v>
      </c>
      <c r="AX33" s="23">
        <v>0</v>
      </c>
      <c r="AY33" s="23">
        <v>0</v>
      </c>
      <c r="AZ33" s="10" t="str">
        <f t="shared" si="6"/>
        <v>0,00%</v>
      </c>
      <c r="BA33" s="24">
        <v>0</v>
      </c>
      <c r="BB33" s="24">
        <v>17074.89</v>
      </c>
      <c r="BC33" s="24">
        <v>0</v>
      </c>
      <c r="BD33" s="24">
        <v>0</v>
      </c>
      <c r="BE33" s="24">
        <v>0</v>
      </c>
      <c r="BF33" s="24">
        <v>0</v>
      </c>
      <c r="BG33" s="25">
        <v>999</v>
      </c>
      <c r="BH33" s="6" t="s">
        <v>24</v>
      </c>
      <c r="BI33" s="7"/>
      <c r="BJ33" s="26">
        <v>0</v>
      </c>
      <c r="BK33" s="5" t="s">
        <v>37</v>
      </c>
      <c r="BL33" s="14" t="s">
        <v>38</v>
      </c>
      <c r="BM33" s="19"/>
      <c r="BN33" s="19" t="s">
        <v>27</v>
      </c>
      <c r="BO33" s="14" t="s">
        <v>39</v>
      </c>
      <c r="BP33" s="14" t="b">
        <v>0</v>
      </c>
      <c r="BQ33" s="14"/>
      <c r="BR33" s="20" t="s">
        <v>24</v>
      </c>
      <c r="BS33" s="14"/>
      <c r="BT33" s="14"/>
    </row>
    <row r="34" spans="2:72" ht="15" customHeight="1" x14ac:dyDescent="0.25">
      <c r="B34" s="34" t="str">
        <f t="shared" ref="B34:B39" si="7">IF(BG34=0,IF(ISBLANK(BH34)=TRUE,"",BH34),IF(BG34=999,IF(ISBLANK(BR34)=TRUE,"",BR34),"&lt;MergeCellMark&gt;"))</f>
        <v>Jednostka: ZSP Janów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23">
        <v>20463197.620000001</v>
      </c>
      <c r="AX34" s="23">
        <v>0</v>
      </c>
      <c r="AY34" s="23">
        <v>0</v>
      </c>
      <c r="AZ34" s="10" t="str">
        <f t="shared" ref="AZ34:AZ39" si="8">IF(ISBLANK(BJ34)=TRUE,"",TEXT(ROUND(BJ34/100,4),"0,00%"))</f>
        <v>97,73%</v>
      </c>
      <c r="BA34" s="24">
        <v>475875.43</v>
      </c>
      <c r="BB34" s="24">
        <f>SUM(BB35:BB42)</f>
        <v>1076305.1300000001</v>
      </c>
      <c r="BC34" s="24">
        <v>0</v>
      </c>
      <c r="BD34" s="24">
        <v>0</v>
      </c>
      <c r="BE34" s="24">
        <v>0</v>
      </c>
      <c r="BF34" s="24">
        <v>0</v>
      </c>
      <c r="BG34" s="25">
        <v>0</v>
      </c>
      <c r="BH34" s="6" t="s">
        <v>43</v>
      </c>
      <c r="BI34" s="26">
        <v>20939073.050000001</v>
      </c>
      <c r="BJ34" s="26">
        <v>97.727332872550434</v>
      </c>
      <c r="BK34" s="5"/>
      <c r="BL34" s="14"/>
      <c r="BM34" s="19"/>
      <c r="BN34" s="19"/>
      <c r="BO34" s="14"/>
      <c r="BP34" s="14" t="b">
        <v>1</v>
      </c>
      <c r="BQ34" s="14"/>
      <c r="BR34" s="20"/>
      <c r="BS34" s="14"/>
      <c r="BT34" s="14"/>
    </row>
    <row r="35" spans="2:72" ht="15" customHeight="1" x14ac:dyDescent="0.25">
      <c r="B35" s="34" t="str">
        <f t="shared" si="7"/>
        <v>W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 t="str">
        <f>IF(BG35=IF(ISBLANK(BJ10),6,10),BH35,IF(ISBLANK(BK35)=TRUE,"&lt;MergeCellMark&gt;",BK35))</f>
        <v>801</v>
      </c>
      <c r="P35" s="34"/>
      <c r="Q35" s="34"/>
      <c r="R35" s="34"/>
      <c r="S35" s="34"/>
      <c r="T35" s="34"/>
      <c r="U35" s="34"/>
      <c r="V35" s="34"/>
      <c r="W35" s="34" t="str">
        <f>IF(BG35=14,BH35,IF(OR(ISBLANK(BL35),ISBLANK(BK10)),"&lt;MergeCellMark&gt;",BL35))</f>
        <v>80101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4" t="str">
        <f>IF(BG35&lt;BI10,"&lt;MergeCellMark&gt;",IF(ISBLANK(BM35)=TRUE,"",BM35))</f>
        <v/>
      </c>
      <c r="AJ35" s="16" t="str">
        <f>IF(BG35&lt;BI10,"&lt;MergeCellMark&gt;",IF(ISBLANK(BN35)=TRUE,"",BN35))</f>
        <v>4260</v>
      </c>
      <c r="AK35" s="16" t="str">
        <f>IF(BG35&lt;BI10,"&lt;MergeCellMark&gt;",IF(ISBLANK(BO35)=TRUE,"",BO35))</f>
        <v>Energia cieplna</v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 t="s">
        <v>20</v>
      </c>
      <c r="AW35" s="23">
        <v>648390.72</v>
      </c>
      <c r="AX35" s="23">
        <v>0</v>
      </c>
      <c r="AY35" s="23">
        <v>0</v>
      </c>
      <c r="AZ35" s="10" t="str">
        <f t="shared" si="8"/>
        <v>0,00%</v>
      </c>
      <c r="BA35" s="24">
        <v>0</v>
      </c>
      <c r="BB35" s="24">
        <v>648390.72</v>
      </c>
      <c r="BC35" s="24">
        <v>0</v>
      </c>
      <c r="BD35" s="24">
        <v>0</v>
      </c>
      <c r="BE35" s="24">
        <v>0</v>
      </c>
      <c r="BF35" s="24">
        <v>0</v>
      </c>
      <c r="BG35" s="25">
        <v>999</v>
      </c>
      <c r="BH35" s="6" t="s">
        <v>24</v>
      </c>
      <c r="BI35" s="7"/>
      <c r="BJ35" s="26">
        <v>0</v>
      </c>
      <c r="BK35" s="5" t="s">
        <v>22</v>
      </c>
      <c r="BL35" s="14" t="s">
        <v>34</v>
      </c>
      <c r="BM35" s="19"/>
      <c r="BN35" s="19" t="s">
        <v>27</v>
      </c>
      <c r="BO35" s="14" t="s">
        <v>28</v>
      </c>
      <c r="BP35" s="14" t="b">
        <v>0</v>
      </c>
      <c r="BQ35" s="14"/>
      <c r="BR35" s="20" t="s">
        <v>24</v>
      </c>
      <c r="BS35" s="14"/>
      <c r="BT35" s="14"/>
    </row>
    <row r="36" spans="2:72" ht="15" customHeight="1" x14ac:dyDescent="0.25">
      <c r="B36" s="34" t="str">
        <f t="shared" si="7"/>
        <v>W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 t="str">
        <f>IF(BG36=IF(ISBLANK(BJ10),6,10),BH36,IF(ISBLANK(BK36)=TRUE,"&lt;MergeCellMark&gt;",BK36))</f>
        <v>801</v>
      </c>
      <c r="P36" s="34"/>
      <c r="Q36" s="34"/>
      <c r="R36" s="34"/>
      <c r="S36" s="34"/>
      <c r="T36" s="34"/>
      <c r="U36" s="34"/>
      <c r="V36" s="34"/>
      <c r="W36" s="34" t="str">
        <f>IF(BG36=14,BH36,IF(OR(ISBLANK(BL36),ISBLANK(BK10)),"&lt;MergeCellMark&gt;",BL36))</f>
        <v>80101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4" t="str">
        <f>IF(BG36&lt;BI10,"&lt;MergeCellMark&gt;",IF(ISBLANK(BM36)=TRUE,"",BM36))</f>
        <v/>
      </c>
      <c r="AJ36" s="16" t="str">
        <f>IF(BG36&lt;BI10,"&lt;MergeCellMark&gt;",IF(ISBLANK(BN36)=TRUE,"",BN36))</f>
        <v>4260</v>
      </c>
      <c r="AK36" s="16" t="str">
        <f>IF(BG36&lt;BI10,"&lt;MergeCellMark&gt;",IF(ISBLANK(BO36)=TRUE,"",BO36))</f>
        <v>Energia elektryczna</v>
      </c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 t="s">
        <v>20</v>
      </c>
      <c r="AW36" s="23">
        <v>210572.79</v>
      </c>
      <c r="AX36" s="23">
        <v>0</v>
      </c>
      <c r="AY36" s="23">
        <v>0</v>
      </c>
      <c r="AZ36" s="10" t="str">
        <f t="shared" si="8"/>
        <v>0,00%</v>
      </c>
      <c r="BA36" s="24">
        <v>0</v>
      </c>
      <c r="BB36" s="24">
        <v>210572.79</v>
      </c>
      <c r="BC36" s="24">
        <v>0</v>
      </c>
      <c r="BD36" s="24">
        <v>0</v>
      </c>
      <c r="BE36" s="24">
        <v>0</v>
      </c>
      <c r="BF36" s="24">
        <v>0</v>
      </c>
      <c r="BG36" s="25">
        <v>999</v>
      </c>
      <c r="BH36" s="6" t="s">
        <v>24</v>
      </c>
      <c r="BI36" s="7"/>
      <c r="BJ36" s="26">
        <v>0</v>
      </c>
      <c r="BK36" s="5" t="s">
        <v>22</v>
      </c>
      <c r="BL36" s="14" t="s">
        <v>34</v>
      </c>
      <c r="BM36" s="19"/>
      <c r="BN36" s="19" t="s">
        <v>27</v>
      </c>
      <c r="BO36" s="14" t="s">
        <v>29</v>
      </c>
      <c r="BP36" s="14" t="b">
        <v>0</v>
      </c>
      <c r="BQ36" s="14"/>
      <c r="BR36" s="20" t="s">
        <v>24</v>
      </c>
      <c r="BS36" s="14"/>
      <c r="BT36" s="14"/>
    </row>
    <row r="37" spans="2:72" ht="15" customHeight="1" x14ac:dyDescent="0.25">
      <c r="B37" s="34" t="str">
        <f t="shared" si="7"/>
        <v>W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 t="str">
        <f>IF(BG37=IF(ISBLANK(BJ10),6,10),BH37,IF(ISBLANK(BK37)=TRUE,"&lt;MergeCellMark&gt;",BK37))</f>
        <v>801</v>
      </c>
      <c r="P37" s="34"/>
      <c r="Q37" s="34"/>
      <c r="R37" s="34"/>
      <c r="S37" s="34"/>
      <c r="T37" s="34"/>
      <c r="U37" s="34"/>
      <c r="V37" s="34"/>
      <c r="W37" s="34" t="str">
        <f>IF(BG37=14,BH37,IF(OR(ISBLANK(BL37),ISBLANK(BK10)),"&lt;MergeCellMark&gt;",BL37))</f>
        <v>80101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4" t="str">
        <f>IF(BG37&lt;BI10,"&lt;MergeCellMark&gt;",IF(ISBLANK(BM37)=TRUE,"",BM37))</f>
        <v/>
      </c>
      <c r="AJ37" s="16" t="str">
        <f>IF(BG37&lt;BI10,"&lt;MergeCellMark&gt;",IF(ISBLANK(BN37)=TRUE,"",BN37))</f>
        <v>4260</v>
      </c>
      <c r="AK37" s="16" t="str">
        <f>IF(BG37&lt;BI10,"&lt;MergeCellMark&gt;",IF(ISBLANK(BO37)=TRUE,"",BO37))</f>
        <v>Gaz</v>
      </c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 t="s">
        <v>20</v>
      </c>
      <c r="AW37" s="23">
        <v>24438.799999999999</v>
      </c>
      <c r="AX37" s="23">
        <v>0</v>
      </c>
      <c r="AY37" s="23">
        <v>0</v>
      </c>
      <c r="AZ37" s="10" t="str">
        <f t="shared" si="8"/>
        <v>0,00%</v>
      </c>
      <c r="BA37" s="24">
        <v>0</v>
      </c>
      <c r="BB37" s="24">
        <v>24438.799999999999</v>
      </c>
      <c r="BC37" s="24">
        <v>0</v>
      </c>
      <c r="BD37" s="24">
        <v>0</v>
      </c>
      <c r="BE37" s="24">
        <v>0</v>
      </c>
      <c r="BF37" s="24">
        <v>0</v>
      </c>
      <c r="BG37" s="25">
        <v>999</v>
      </c>
      <c r="BH37" s="6" t="s">
        <v>24</v>
      </c>
      <c r="BI37" s="7"/>
      <c r="BJ37" s="26">
        <v>0</v>
      </c>
      <c r="BK37" s="5" t="s">
        <v>22</v>
      </c>
      <c r="BL37" s="14" t="s">
        <v>34</v>
      </c>
      <c r="BM37" s="19"/>
      <c r="BN37" s="19" t="s">
        <v>27</v>
      </c>
      <c r="BO37" s="14" t="s">
        <v>30</v>
      </c>
      <c r="BP37" s="14" t="b">
        <v>0</v>
      </c>
      <c r="BQ37" s="14"/>
      <c r="BR37" s="20" t="s">
        <v>24</v>
      </c>
      <c r="BS37" s="14"/>
      <c r="BT37" s="14"/>
    </row>
    <row r="38" spans="2:72" ht="15" customHeight="1" x14ac:dyDescent="0.25">
      <c r="B38" s="34" t="str">
        <f t="shared" si="7"/>
        <v>W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 t="str">
        <f>IF(BG38=IF(ISBLANK(BJ10),6,10),BH38,IF(ISBLANK(BK38)=TRUE,"&lt;MergeCellMark&gt;",BK38))</f>
        <v>801</v>
      </c>
      <c r="P38" s="34"/>
      <c r="Q38" s="34"/>
      <c r="R38" s="34"/>
      <c r="S38" s="34"/>
      <c r="T38" s="34"/>
      <c r="U38" s="34"/>
      <c r="V38" s="34"/>
      <c r="W38" s="34" t="str">
        <f>IF(BG38=14,BH38,IF(OR(ISBLANK(BL38),ISBLANK(BK10)),"&lt;MergeCellMark&gt;",BL38))</f>
        <v>80101</v>
      </c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4" t="str">
        <f>IF(BG38&lt;BI10,"&lt;MergeCellMark&gt;",IF(ISBLANK(BM38)=TRUE,"",BM38))</f>
        <v/>
      </c>
      <c r="AJ38" s="16" t="str">
        <f>IF(BG38&lt;BI10,"&lt;MergeCellMark&gt;",IF(ISBLANK(BN38)=TRUE,"",BN38))</f>
        <v>4260</v>
      </c>
      <c r="AK38" s="16" t="str">
        <f>IF(BG38&lt;BI10,"&lt;MergeCellMark&gt;",IF(ISBLANK(BO38)=TRUE,"",BO38))</f>
        <v>Woda</v>
      </c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 t="s">
        <v>20</v>
      </c>
      <c r="AW38" s="23">
        <v>57366.97</v>
      </c>
      <c r="AX38" s="23">
        <v>0</v>
      </c>
      <c r="AY38" s="23">
        <v>0</v>
      </c>
      <c r="AZ38" s="10" t="str">
        <f t="shared" si="8"/>
        <v>0,00%</v>
      </c>
      <c r="BA38" s="24">
        <v>0</v>
      </c>
      <c r="BB38" s="24">
        <v>57366.97</v>
      </c>
      <c r="BC38" s="24">
        <v>0</v>
      </c>
      <c r="BD38" s="24">
        <v>0</v>
      </c>
      <c r="BE38" s="24">
        <v>0</v>
      </c>
      <c r="BF38" s="24">
        <v>0</v>
      </c>
      <c r="BG38" s="25">
        <v>999</v>
      </c>
      <c r="BH38" s="6" t="s">
        <v>24</v>
      </c>
      <c r="BI38" s="7"/>
      <c r="BJ38" s="26">
        <v>0</v>
      </c>
      <c r="BK38" s="5" t="s">
        <v>22</v>
      </c>
      <c r="BL38" s="14" t="s">
        <v>34</v>
      </c>
      <c r="BM38" s="19"/>
      <c r="BN38" s="19" t="s">
        <v>27</v>
      </c>
      <c r="BO38" s="14" t="s">
        <v>31</v>
      </c>
      <c r="BP38" s="14" t="b">
        <v>0</v>
      </c>
      <c r="BQ38" s="14"/>
      <c r="BR38" s="20" t="s">
        <v>24</v>
      </c>
      <c r="BS38" s="14"/>
      <c r="BT38" s="14"/>
    </row>
    <row r="39" spans="2:72" ht="15" customHeight="1" x14ac:dyDescent="0.25">
      <c r="B39" s="34" t="str">
        <f t="shared" si="7"/>
        <v>W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 t="str">
        <f>IF(BG39=IF(ISBLANK(BJ10),6,10),BH39,IF(ISBLANK(BK39)=TRUE,"&lt;MergeCellMark&gt;",BK39))</f>
        <v>801</v>
      </c>
      <c r="P39" s="34"/>
      <c r="Q39" s="34"/>
      <c r="R39" s="34"/>
      <c r="S39" s="34"/>
      <c r="T39" s="34"/>
      <c r="U39" s="34"/>
      <c r="V39" s="34"/>
      <c r="W39" s="34" t="str">
        <f>IF(BG39=14,BH39,IF(OR(ISBLANK(BL39),ISBLANK(BK10)),"&lt;MergeCellMark&gt;",BL39))</f>
        <v>80101</v>
      </c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4" t="str">
        <f>IF(BG39&lt;BI10,"&lt;MergeCellMark&gt;",IF(ISBLANK(BM39)=TRUE,"",BM39))</f>
        <v/>
      </c>
      <c r="AJ39" s="16" t="str">
        <f>IF(BG39&lt;BI10,"&lt;MergeCellMark&gt;",IF(ISBLANK(BN39)=TRUE,"",BN39))</f>
        <v>4270</v>
      </c>
      <c r="AK39" s="16" t="str">
        <f>IF(BG39&lt;BI10,"&lt;MergeCellMark&gt;",IF(ISBLANK(BO39)=TRUE,"",BO39))</f>
        <v>Plan § 427</v>
      </c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 t="s">
        <v>20</v>
      </c>
      <c r="AW39" s="23">
        <v>85233.85</v>
      </c>
      <c r="AX39" s="23">
        <v>0</v>
      </c>
      <c r="AY39" s="23">
        <v>0</v>
      </c>
      <c r="AZ39" s="10" t="str">
        <f t="shared" si="8"/>
        <v>94,70%</v>
      </c>
      <c r="BA39" s="24">
        <v>4766.1499999999996</v>
      </c>
      <c r="BB39" s="24">
        <v>85233.85</v>
      </c>
      <c r="BC39" s="24">
        <v>0</v>
      </c>
      <c r="BD39" s="24">
        <v>0</v>
      </c>
      <c r="BE39" s="24">
        <v>0</v>
      </c>
      <c r="BF39" s="24">
        <v>0</v>
      </c>
      <c r="BG39" s="25">
        <v>999</v>
      </c>
      <c r="BH39" s="6" t="s">
        <v>24</v>
      </c>
      <c r="BI39" s="26">
        <v>90000</v>
      </c>
      <c r="BJ39" s="26">
        <v>94.704277777777762</v>
      </c>
      <c r="BK39" s="5" t="s">
        <v>22</v>
      </c>
      <c r="BL39" s="14" t="s">
        <v>34</v>
      </c>
      <c r="BM39" s="19"/>
      <c r="BN39" s="19" t="s">
        <v>41</v>
      </c>
      <c r="BO39" s="14" t="s">
        <v>42</v>
      </c>
      <c r="BP39" s="14" t="b">
        <v>0</v>
      </c>
      <c r="BQ39" s="14"/>
      <c r="BR39" s="20" t="s">
        <v>24</v>
      </c>
      <c r="BS39" s="14"/>
      <c r="BT39" s="14"/>
    </row>
    <row r="40" spans="2:72" ht="15" customHeight="1" x14ac:dyDescent="0.25">
      <c r="B40" s="34" t="str">
        <f t="shared" ref="B40:B42" si="9">IF(BG40=0,IF(ISBLANK(BH40)=TRUE,"",BH40),IF(BG40=999,IF(ISBLANK(BR40)=TRUE,"",BR40),"&lt;MergeCellMark&gt;"))</f>
        <v>W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 t="str">
        <f>IF(BG40=IF(ISBLANK(BJ10),6,10),BH40,IF(ISBLANK(BK40)=TRUE,"&lt;MergeCellMark&gt;",BK40))</f>
        <v>801</v>
      </c>
      <c r="P40" s="34"/>
      <c r="Q40" s="34"/>
      <c r="R40" s="34"/>
      <c r="S40" s="34"/>
      <c r="T40" s="34"/>
      <c r="U40" s="34"/>
      <c r="V40" s="34"/>
      <c r="W40" s="34" t="str">
        <f>IF(BG40=14,BH40,IF(OR(ISBLANK(BL40),ISBLANK(BK10)),"&lt;MergeCellMark&gt;",BL40))</f>
        <v>80148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4" t="str">
        <f>IF(BG40&lt;BI10,"&lt;MergeCellMark&gt;",IF(ISBLANK(BM40)=TRUE,"",BM40))</f>
        <v/>
      </c>
      <c r="AJ40" s="16" t="str">
        <f>IF(BG40&lt;BI10,"&lt;MergeCellMark&gt;",IF(ISBLANK(BN40)=TRUE,"",BN40))</f>
        <v>4260</v>
      </c>
      <c r="AK40" s="16" t="str">
        <f>IF(BG40&lt;BI10,"&lt;MergeCellMark&gt;",IF(ISBLANK(BO40)=TRUE,"",BO40))</f>
        <v>Energia elektryczna</v>
      </c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 t="s">
        <v>20</v>
      </c>
      <c r="AW40" s="23">
        <v>19602.36</v>
      </c>
      <c r="AX40" s="23">
        <v>0</v>
      </c>
      <c r="AY40" s="23">
        <v>0</v>
      </c>
      <c r="AZ40" s="10" t="str">
        <f t="shared" ref="AZ40:AZ42" si="10">IF(ISBLANK(BJ40)=TRUE,"",TEXT(ROUND(BJ40/100,4),"0,00%"))</f>
        <v>0,00%</v>
      </c>
      <c r="BA40" s="24">
        <v>0</v>
      </c>
      <c r="BB40" s="24">
        <v>29718.720000000001</v>
      </c>
      <c r="BC40" s="24">
        <v>0</v>
      </c>
      <c r="BD40" s="24">
        <v>0</v>
      </c>
      <c r="BE40" s="24">
        <v>0</v>
      </c>
      <c r="BF40" s="24">
        <v>0</v>
      </c>
      <c r="BG40" s="25">
        <v>999</v>
      </c>
      <c r="BH40" s="6" t="s">
        <v>24</v>
      </c>
      <c r="BI40" s="7"/>
      <c r="BJ40" s="26">
        <v>0</v>
      </c>
      <c r="BK40" s="5" t="s">
        <v>22</v>
      </c>
      <c r="BL40" s="14" t="s">
        <v>44</v>
      </c>
      <c r="BM40" s="19"/>
      <c r="BN40" s="19" t="s">
        <v>27</v>
      </c>
      <c r="BO40" s="14" t="s">
        <v>29</v>
      </c>
      <c r="BP40" s="14" t="b">
        <v>0</v>
      </c>
      <c r="BQ40" s="14"/>
      <c r="BR40" s="20" t="s">
        <v>24</v>
      </c>
      <c r="BS40" s="14"/>
      <c r="BT40" s="14"/>
    </row>
    <row r="41" spans="2:72" ht="15" customHeight="1" x14ac:dyDescent="0.25">
      <c r="B41" s="34" t="str">
        <f t="shared" si="9"/>
        <v>W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 t="str">
        <f>IF(BG41=IF(ISBLANK(BJ10),6,10),BH41,IF(ISBLANK(BK41)=TRUE,"&lt;MergeCellMark&gt;",BK41))</f>
        <v>801</v>
      </c>
      <c r="P41" s="34"/>
      <c r="Q41" s="34"/>
      <c r="R41" s="34"/>
      <c r="S41" s="34"/>
      <c r="T41" s="34"/>
      <c r="U41" s="34"/>
      <c r="V41" s="34"/>
      <c r="W41" s="34" t="str">
        <f>IF(BG41=14,BH41,IF(OR(ISBLANK(BL41),ISBLANK(BK10)),"&lt;MergeCellMark&gt;",BL41))</f>
        <v>80148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4" t="str">
        <f>IF(BG41&lt;BI10,"&lt;MergeCellMark&gt;",IF(ISBLANK(BM41)=TRUE,"",BM41))</f>
        <v/>
      </c>
      <c r="AJ41" s="16" t="str">
        <f>IF(BG41&lt;BI10,"&lt;MergeCellMark&gt;",IF(ISBLANK(BN41)=TRUE,"",BN41))</f>
        <v>4260</v>
      </c>
      <c r="AK41" s="16" t="str">
        <f>IF(BG41&lt;BI10,"&lt;MergeCellMark&gt;",IF(ISBLANK(BO41)=TRUE,"",BO41))</f>
        <v>Gaz</v>
      </c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 t="s">
        <v>20</v>
      </c>
      <c r="AW41" s="23">
        <v>13617.42</v>
      </c>
      <c r="AX41" s="23">
        <v>0</v>
      </c>
      <c r="AY41" s="23">
        <v>0</v>
      </c>
      <c r="AZ41" s="10" t="str">
        <f t="shared" si="10"/>
        <v>0,00%</v>
      </c>
      <c r="BA41" s="24">
        <v>0</v>
      </c>
      <c r="BB41" s="24">
        <v>13617.42</v>
      </c>
      <c r="BC41" s="24">
        <v>0</v>
      </c>
      <c r="BD41" s="24">
        <v>0</v>
      </c>
      <c r="BE41" s="24">
        <v>0</v>
      </c>
      <c r="BF41" s="24">
        <v>0</v>
      </c>
      <c r="BG41" s="25">
        <v>999</v>
      </c>
      <c r="BH41" s="6" t="s">
        <v>24</v>
      </c>
      <c r="BI41" s="7"/>
      <c r="BJ41" s="26">
        <v>0</v>
      </c>
      <c r="BK41" s="5" t="s">
        <v>22</v>
      </c>
      <c r="BL41" s="14" t="s">
        <v>44</v>
      </c>
      <c r="BM41" s="19"/>
      <c r="BN41" s="19" t="s">
        <v>27</v>
      </c>
      <c r="BO41" s="14" t="s">
        <v>30</v>
      </c>
      <c r="BP41" s="14" t="b">
        <v>0</v>
      </c>
      <c r="BQ41" s="14"/>
      <c r="BR41" s="20" t="s">
        <v>24</v>
      </c>
      <c r="BS41" s="14"/>
      <c r="BT41" s="14"/>
    </row>
    <row r="42" spans="2:72" ht="15" customHeight="1" x14ac:dyDescent="0.25">
      <c r="B42" s="34" t="str">
        <f t="shared" si="9"/>
        <v>W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 t="str">
        <f>IF(BG42=IF(ISBLANK(BJ10),6,10),BH42,IF(ISBLANK(BK42)=TRUE,"&lt;MergeCellMark&gt;",BK42))</f>
        <v>801</v>
      </c>
      <c r="P42" s="34"/>
      <c r="Q42" s="34"/>
      <c r="R42" s="34"/>
      <c r="S42" s="34"/>
      <c r="T42" s="34"/>
      <c r="U42" s="34"/>
      <c r="V42" s="34"/>
      <c r="W42" s="34" t="str">
        <f>IF(BG42=14,BH42,IF(OR(ISBLANK(BL42),ISBLANK(BK10)),"&lt;MergeCellMark&gt;",BL42))</f>
        <v>80148</v>
      </c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4" t="str">
        <f>IF(BG42&lt;BI10,"&lt;MergeCellMark&gt;",IF(ISBLANK(BM42)=TRUE,"",BM42))</f>
        <v/>
      </c>
      <c r="AJ42" s="16" t="str">
        <f>IF(BG42&lt;BI10,"&lt;MergeCellMark&gt;",IF(ISBLANK(BN42)=TRUE,"",BN42))</f>
        <v>4260</v>
      </c>
      <c r="AK42" s="16" t="str">
        <f>IF(BG42&lt;BI10,"&lt;MergeCellMark&gt;",IF(ISBLANK(BO42)=TRUE,"",BO42))</f>
        <v>Woda</v>
      </c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 t="s">
        <v>20</v>
      </c>
      <c r="AW42" s="23">
        <v>6965.86</v>
      </c>
      <c r="AX42" s="23">
        <v>0</v>
      </c>
      <c r="AY42" s="23">
        <v>0</v>
      </c>
      <c r="AZ42" s="10" t="str">
        <f t="shared" si="10"/>
        <v>0,00%</v>
      </c>
      <c r="BA42" s="24">
        <v>0</v>
      </c>
      <c r="BB42" s="24">
        <v>6965.86</v>
      </c>
      <c r="BC42" s="24">
        <v>0</v>
      </c>
      <c r="BD42" s="24">
        <v>0</v>
      </c>
      <c r="BE42" s="24">
        <v>0</v>
      </c>
      <c r="BF42" s="24">
        <v>0</v>
      </c>
      <c r="BG42" s="25">
        <v>999</v>
      </c>
      <c r="BH42" s="6" t="s">
        <v>24</v>
      </c>
      <c r="BI42" s="7"/>
      <c r="BJ42" s="26">
        <v>0</v>
      </c>
      <c r="BK42" s="5" t="s">
        <v>22</v>
      </c>
      <c r="BL42" s="14" t="s">
        <v>44</v>
      </c>
      <c r="BM42" s="19"/>
      <c r="BN42" s="19" t="s">
        <v>27</v>
      </c>
      <c r="BO42" s="14" t="s">
        <v>31</v>
      </c>
      <c r="BP42" s="14" t="b">
        <v>0</v>
      </c>
      <c r="BQ42" s="14"/>
      <c r="BR42" s="20" t="s">
        <v>24</v>
      </c>
      <c r="BS42" s="14"/>
      <c r="BT42" s="14"/>
    </row>
    <row r="43" spans="2:72" ht="15" customHeight="1" x14ac:dyDescent="0.25"/>
    <row r="44" spans="2:72" ht="51" hidden="1" customHeight="1" x14ac:dyDescent="0.25">
      <c r="B44" s="33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9">
        <v>33458805.859999999</v>
      </c>
      <c r="AX44" s="9">
        <v>0</v>
      </c>
      <c r="AY44" s="9">
        <v>0</v>
      </c>
      <c r="AZ44" s="9" t="str">
        <f>IF(ISBLANK(AC44)=TRUE,"",TEXT(ROUND(AC44/100,4),"0,00%"))</f>
        <v/>
      </c>
      <c r="BA44" s="9">
        <v>1024522.57</v>
      </c>
      <c r="BB44" s="9">
        <v>33458805.859999999</v>
      </c>
      <c r="BC44" s="27">
        <v>0</v>
      </c>
      <c r="BD44" s="27">
        <v>0</v>
      </c>
      <c r="BE44" s="27">
        <v>0</v>
      </c>
      <c r="BF44" s="27">
        <v>0</v>
      </c>
      <c r="BG44" s="17"/>
      <c r="BI44" s="21">
        <v>34483328.43</v>
      </c>
      <c r="BJ44" s="21">
        <v>97.028933642296892</v>
      </c>
    </row>
  </sheetData>
  <mergeCells count="94">
    <mergeCell ref="B42:N42"/>
    <mergeCell ref="O42:V42"/>
    <mergeCell ref="W42:AH42"/>
    <mergeCell ref="B40:N40"/>
    <mergeCell ref="O40:V40"/>
    <mergeCell ref="W40:AH40"/>
    <mergeCell ref="B41:N41"/>
    <mergeCell ref="O41:V41"/>
    <mergeCell ref="W41:AH41"/>
    <mergeCell ref="B39:N39"/>
    <mergeCell ref="O39:V39"/>
    <mergeCell ref="W39:AH39"/>
    <mergeCell ref="B37:N37"/>
    <mergeCell ref="O37:V37"/>
    <mergeCell ref="W37:AH37"/>
    <mergeCell ref="B38:N38"/>
    <mergeCell ref="O38:V38"/>
    <mergeCell ref="W38:AH38"/>
    <mergeCell ref="B35:N35"/>
    <mergeCell ref="O35:V35"/>
    <mergeCell ref="W35:AH35"/>
    <mergeCell ref="B36:N36"/>
    <mergeCell ref="O36:V36"/>
    <mergeCell ref="W36:AH36"/>
    <mergeCell ref="B34:AK34"/>
    <mergeCell ref="B32:N32"/>
    <mergeCell ref="O32:V32"/>
    <mergeCell ref="W32:AH32"/>
    <mergeCell ref="B33:N33"/>
    <mergeCell ref="O33:V33"/>
    <mergeCell ref="W33:AH33"/>
    <mergeCell ref="B31:N31"/>
    <mergeCell ref="O31:V31"/>
    <mergeCell ref="W31:AH31"/>
    <mergeCell ref="B28:AK28"/>
    <mergeCell ref="B26:N26"/>
    <mergeCell ref="O26:V26"/>
    <mergeCell ref="W26:AH26"/>
    <mergeCell ref="B27:N27"/>
    <mergeCell ref="O27:V27"/>
    <mergeCell ref="W27:AH27"/>
    <mergeCell ref="B29:N29"/>
    <mergeCell ref="O29:V29"/>
    <mergeCell ref="W29:AH29"/>
    <mergeCell ref="B30:N30"/>
    <mergeCell ref="O30:V30"/>
    <mergeCell ref="W30:AH30"/>
    <mergeCell ref="B25:N25"/>
    <mergeCell ref="O25:V25"/>
    <mergeCell ref="W25:AH25"/>
    <mergeCell ref="B24:AK24"/>
    <mergeCell ref="B22:N22"/>
    <mergeCell ref="O22:V22"/>
    <mergeCell ref="W22:AH22"/>
    <mergeCell ref="B23:N23"/>
    <mergeCell ref="O23:V23"/>
    <mergeCell ref="W23:AH23"/>
    <mergeCell ref="B18:N18"/>
    <mergeCell ref="O18:V18"/>
    <mergeCell ref="W18:AH18"/>
    <mergeCell ref="B21:N21"/>
    <mergeCell ref="O21:V21"/>
    <mergeCell ref="W21:AH21"/>
    <mergeCell ref="B20:AK20"/>
    <mergeCell ref="B19:N19"/>
    <mergeCell ref="O19:V19"/>
    <mergeCell ref="W19:AH19"/>
    <mergeCell ref="B14:N14"/>
    <mergeCell ref="O14:V14"/>
    <mergeCell ref="W14:AH14"/>
    <mergeCell ref="B17:N17"/>
    <mergeCell ref="O17:V17"/>
    <mergeCell ref="W17:AH17"/>
    <mergeCell ref="O12:V12"/>
    <mergeCell ref="W12:AH12"/>
    <mergeCell ref="B13:N13"/>
    <mergeCell ref="O13:V13"/>
    <mergeCell ref="W13:AH13"/>
    <mergeCell ref="B3:BC3"/>
    <mergeCell ref="B9:BF9"/>
    <mergeCell ref="O10:V10"/>
    <mergeCell ref="W10:AH10"/>
    <mergeCell ref="B44:AK44"/>
    <mergeCell ref="B10:N10"/>
    <mergeCell ref="B11:AK11"/>
    <mergeCell ref="B4:BC4"/>
    <mergeCell ref="B5:BC5"/>
    <mergeCell ref="B6:BC6"/>
    <mergeCell ref="B7:BC7"/>
    <mergeCell ref="B16:AK16"/>
    <mergeCell ref="B15:N15"/>
    <mergeCell ref="O15:V15"/>
    <mergeCell ref="W15:AH15"/>
    <mergeCell ref="B12:N12"/>
  </mergeCells>
  <conditionalFormatting sqref="BA11:BA42">
    <cfRule type="expression" dxfId="1" priority="24">
      <formula>$BA11&lt;0</formula>
    </cfRule>
  </conditionalFormatting>
  <conditionalFormatting sqref="B11:BF42">
    <cfRule type="expression" dxfId="0" priority="25">
      <formula>$BP11=TRUE</formula>
    </cfRule>
  </conditionalFormatting>
  <pageMargins left="0.23622047244094499" right="0.23622047244094499" top="0.59055118110236204" bottom="0.78740157480314998" header="0.5" footer="0.27559055118110198"/>
  <pageSetup fitToHeight="0" orientation="landscape"/>
  <headerFooter>
    <oddFooter>&amp;L
&amp;"Calibri"&amp;7Finanse VULCAN wersja 25.03.0018.41454, VULCAN sp. z o.o., licencja: janowlubelski, Zakład Obsługi Szkół i Przedszkoli w Janowie Lubelskim, ul.Ogrodowa 16 23...&amp;C&amp;"Calibri"&amp;8Strona &amp;P z &amp;N
&amp;R
&amp;"Calibri"&amp;7</oddFooter>
  </headerFooter>
  <ignoredErrors>
    <ignoredError sqref="A1:AV5 A7:AV11 A6 BD6:BS6 AW1:BS5 AW7:BS10 AW12:BS14 AW11:BA11 BC11:BS11 A12:AV14 AW17:BS18 A16:AV16 AW15:BS15 A15:AV15 AW16:BA16 BC16:BS16 A17:AV18 AW19:BS19 A19:AV19 AW21:BA21 A20:AV20 AW20:BA20 BC20:BS20 A22:AV22 A21:AJ21 AL21:AV21 AW22:BS22 A23:AV23 AW23:BS23 A24:AV24 AW24:BA24 A26:AV26 AW25:BA25 A25:AJ25 AL25:AV25 AW26:BS26 A28:AV28 AW28:BA28 A29:AV31 AW29:BS31 A32:AV33 AW32:BS33 A34:AV34 AW34:BA34 A35:AV37 AW35:BS37 A40:AV41 AW41:BS41 A43:AV44 AW43:BS44 A38:AV39 AW38:BS39 AW40:BA40 BC40:BS40 A42:AV42 AW42:BS42 A27:AV27 AW27:BS27 BC21:BS21 BC25:BS25 BC24:BS24 BC28:BS28 BC34:BS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 realizacji planu</dc:title>
  <dc:subject/>
  <dc:creator/>
  <cp:keywords/>
  <dc:description/>
  <cp:lastModifiedBy/>
  <dcterms:created xsi:type="dcterms:W3CDTF">2006-09-16T00:00:00Z</dcterms:created>
  <dcterms:modified xsi:type="dcterms:W3CDTF">2025-10-09T07:11:28Z</dcterms:modified>
  <cp:category/>
</cp:coreProperties>
</file>